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48" windowWidth="23256" windowHeight="6096" tabRatio="752"/>
  </bookViews>
  <sheets>
    <sheet name="Verwaltungsstandorte" sheetId="1" r:id="rId1"/>
  </sheets>
  <definedNames>
    <definedName name="_xlnm._FilterDatabase" localSheetId="0" hidden="1">Verwaltungsstandorte!$B$5:$DT$26</definedName>
  </definedNames>
  <calcPr calcId="145621"/>
</workbook>
</file>

<file path=xl/calcChain.xml><?xml version="1.0" encoding="utf-8"?>
<calcChain xmlns="http://schemas.openxmlformats.org/spreadsheetml/2006/main">
  <c r="M3" i="1" l="1"/>
  <c r="DE3" i="1"/>
  <c r="DQ26" i="1"/>
  <c r="DQ25" i="1"/>
  <c r="DQ24" i="1"/>
  <c r="DQ23" i="1"/>
  <c r="DQ22" i="1"/>
  <c r="DQ21" i="1"/>
  <c r="DQ20" i="1"/>
  <c r="DQ19" i="1"/>
  <c r="DQ18" i="1"/>
  <c r="DQ16" i="1"/>
  <c r="DQ15" i="1"/>
  <c r="DQ14" i="1"/>
  <c r="DQ13" i="1"/>
  <c r="DQ12" i="1"/>
  <c r="DQ6" i="1"/>
  <c r="DK17" i="1" l="1"/>
  <c r="DQ17" i="1" s="1"/>
  <c r="DE7" i="1"/>
  <c r="DE8" i="1"/>
  <c r="DE9" i="1"/>
  <c r="DE10" i="1"/>
  <c r="DE11" i="1"/>
  <c r="DE12" i="1"/>
  <c r="DR12" i="1" s="1"/>
  <c r="DE13" i="1"/>
  <c r="DR13" i="1" s="1"/>
  <c r="DE14" i="1"/>
  <c r="DR14" i="1" s="1"/>
  <c r="DE15" i="1"/>
  <c r="DR15" i="1" s="1"/>
  <c r="DE16" i="1"/>
  <c r="DR16" i="1" s="1"/>
  <c r="DE17" i="1"/>
  <c r="DE18" i="1"/>
  <c r="DR18" i="1" s="1"/>
  <c r="DE19" i="1"/>
  <c r="DR19" i="1" s="1"/>
  <c r="DE20" i="1"/>
  <c r="DR20" i="1" s="1"/>
  <c r="DE21" i="1"/>
  <c r="DR21" i="1" s="1"/>
  <c r="DE22" i="1"/>
  <c r="DR22" i="1" s="1"/>
  <c r="DE23" i="1"/>
  <c r="DR23" i="1" s="1"/>
  <c r="DE24" i="1"/>
  <c r="DR24" i="1" s="1"/>
  <c r="DE25" i="1"/>
  <c r="DR25" i="1" s="1"/>
  <c r="DE26" i="1"/>
  <c r="DR26" i="1" s="1"/>
  <c r="DE6" i="1"/>
  <c r="M10" i="1"/>
  <c r="M11" i="1"/>
  <c r="M12" i="1"/>
  <c r="M13" i="1"/>
  <c r="M14" i="1"/>
  <c r="M15" i="1"/>
  <c r="M16" i="1"/>
  <c r="M17" i="1"/>
  <c r="M18" i="1"/>
  <c r="M19" i="1"/>
  <c r="M20" i="1"/>
  <c r="M21" i="1"/>
  <c r="M22" i="1"/>
  <c r="M23" i="1"/>
  <c r="M24" i="1"/>
  <c r="M25" i="1"/>
  <c r="M26" i="1"/>
  <c r="M6" i="1"/>
  <c r="M7" i="1"/>
  <c r="M8" i="1"/>
  <c r="M9" i="1"/>
  <c r="DR6" i="1" l="1"/>
  <c r="DS6" i="1"/>
  <c r="DR17" i="1"/>
  <c r="DS18" i="1"/>
  <c r="DS22" i="1"/>
  <c r="DS17" i="1"/>
  <c r="DS24" i="1"/>
  <c r="DS20" i="1"/>
  <c r="DS16" i="1"/>
  <c r="DS26" i="1"/>
  <c r="DS14" i="1"/>
  <c r="DS15" i="1"/>
  <c r="DS25" i="1"/>
  <c r="DS23" i="1"/>
  <c r="DS21" i="1"/>
  <c r="DS19" i="1"/>
  <c r="DS8" i="1"/>
  <c r="DS13" i="1"/>
  <c r="DS12" i="1"/>
  <c r="DS11" i="1"/>
  <c r="DS10" i="1"/>
  <c r="DS7" i="1"/>
  <c r="DS9" i="1"/>
  <c r="DL9" i="1"/>
  <c r="DQ9" i="1" s="1"/>
  <c r="DR9" i="1" s="1"/>
  <c r="G7" i="1"/>
  <c r="J7" i="1" l="1"/>
  <c r="J8" i="1"/>
  <c r="J9" i="1"/>
  <c r="J10" i="1"/>
  <c r="J11" i="1"/>
  <c r="J12" i="1"/>
  <c r="J13" i="1"/>
  <c r="J14" i="1"/>
  <c r="J15" i="1"/>
  <c r="J16" i="1"/>
  <c r="J17" i="1"/>
  <c r="J18" i="1"/>
  <c r="J19" i="1"/>
  <c r="J20" i="1"/>
  <c r="J21" i="1"/>
  <c r="J22" i="1"/>
  <c r="J23" i="1"/>
  <c r="J24" i="1"/>
  <c r="J25" i="1"/>
  <c r="J26" i="1"/>
  <c r="J6" i="1"/>
</calcChain>
</file>

<file path=xl/comments1.xml><?xml version="1.0" encoding="utf-8"?>
<comments xmlns="http://schemas.openxmlformats.org/spreadsheetml/2006/main">
  <authors>
    <author>Scheinert, Jan</author>
    <author>Rüh, Katrin</author>
  </authors>
  <commentList>
    <comment ref="DJ3" authorId="0">
      <text>
        <r>
          <rPr>
            <sz val="9"/>
            <color indexed="81"/>
            <rFont val="Tahoma"/>
            <family val="2"/>
          </rPr>
          <t>durchschnittliche Kosten der gesamten Gebäudelebensdauer (Reparaturen, Investitionen…) ensprechend rechnerischen AfA</t>
        </r>
      </text>
    </comment>
    <comment ref="DP3" authorId="0">
      <text>
        <r>
          <rPr>
            <sz val="9"/>
            <color indexed="81"/>
            <rFont val="Tahoma"/>
            <family val="2"/>
          </rPr>
          <t>übrige/ nicht aufgeteilte Kosten der Nebenkostenzahlungen</t>
        </r>
      </text>
    </comment>
    <comment ref="K6" authorId="1">
      <text>
        <r>
          <rPr>
            <sz val="8"/>
            <color indexed="81"/>
            <rFont val="Tahoma"/>
            <family val="2"/>
          </rPr>
          <t>Davon 10 Schulungsräume.</t>
        </r>
      </text>
    </comment>
    <comment ref="E7" authorId="0">
      <text>
        <r>
          <rPr>
            <sz val="9"/>
            <color indexed="81"/>
            <rFont val="Tahoma"/>
            <charset val="1"/>
          </rPr>
          <t>Dezember 2017 Kaufoption
Alternative weiteres Leasing (ca. 1,3 Mio p.a.) mit folgendem Kaufzwang
-&gt; vorzeitiger Kauf viel wirtschaftlicher</t>
        </r>
      </text>
    </comment>
    <comment ref="DF7" authorId="1">
      <text>
        <r>
          <rPr>
            <sz val="8"/>
            <color indexed="81"/>
            <rFont val="Tahoma"/>
            <charset val="1"/>
          </rPr>
          <t>Kauf Ende 2017 vorgesehen
bisherige jährliche Leasingrate: 1,254 Mio EUR</t>
        </r>
      </text>
    </comment>
    <comment ref="E8" authorId="0">
      <text>
        <r>
          <rPr>
            <sz val="9"/>
            <color indexed="81"/>
            <rFont val="Tahoma"/>
            <charset val="1"/>
          </rPr>
          <t>Dezember 2017 Kaufoption
Alternative weiteres Leasing (ca. 1,3 Mio p.a.)mit folgendem Kaufzwang
-&gt; vorzeitiger Kauf viel wirtschaftlicher</t>
        </r>
      </text>
    </comment>
    <comment ref="DT9" authorId="0">
      <text>
        <r>
          <rPr>
            <sz val="9"/>
            <color indexed="81"/>
            <rFont val="Tahoma"/>
            <family val="2"/>
          </rPr>
          <t>Entsprechend des Standortkonzeptes soll die in Anklam verbleibende Verwaltung in den kreiseigenen Gebäuden Demminer Straße / Leipziger Allee konzentriert werden. Ein wichtiger Punkt dieses Konzeptes ist die Schaffung eines zentralen, ausreichend dimensionierten Parkplatzes einschließlich der erforderlichen Abrissarbeiten und einer komplett neuen Entwässerung des Standortes Demminer Straße. Der Planansatz 2015 (50.000,00 €) wurde zur Deckung der Planungskosten für Haus 1 eingesetzt (in geringerem Umfang für Brandschutzkonzept Ellbogen- und Bluthsluster Straße). Der Ansatz für 2016 dient ausschließlich Planungsleistungen. Für das Jahr 2019 ist der Bau einer direkten fußläufigen Verbindung zwischen den Gebäuden an der Leipziger Allee und den Gebäuden an der Demminer Straße vorgesehen. Der Ansatz 2016 beträgt 50.000,00 € und 50.000,00 € VE 2017.</t>
        </r>
      </text>
    </comment>
    <comment ref="DG13" authorId="0">
      <text>
        <r>
          <rPr>
            <sz val="9"/>
            <color indexed="81"/>
            <rFont val="Tahoma"/>
            <charset val="1"/>
          </rPr>
          <t>Untervermietung an Partyservice</t>
        </r>
      </text>
    </comment>
    <comment ref="DL15" authorId="0">
      <text>
        <r>
          <rPr>
            <sz val="9"/>
            <color indexed="81"/>
            <rFont val="Tahoma"/>
            <charset val="1"/>
          </rPr>
          <t>Wartungskosten lt. Wartungsplan: 1.400 EUR
51.000 EUR im Haushalt 2016 Tausch Brandmeldeanlage/ Feuchtigkeit Trockenlegung etc.
daher als Durchschnittswert p.a.13.000 EUR</t>
        </r>
      </text>
    </comment>
    <comment ref="G17" authorId="0">
      <text>
        <r>
          <rPr>
            <sz val="9"/>
            <color indexed="81"/>
            <rFont val="Tahoma"/>
            <family val="2"/>
          </rPr>
          <t>Angabe lt. Mietvertrag</t>
        </r>
      </text>
    </comment>
    <comment ref="DJ17" authorId="0">
      <text>
        <r>
          <rPr>
            <sz val="9"/>
            <color indexed="81"/>
            <rFont val="Tahoma"/>
            <family val="2"/>
          </rPr>
          <t>5.100 EUR in 2016 für Brandschutztür /Zugangskontrolle EDV-Raum geplant.
Wert stellt Durchschnitt pro Jahr dar</t>
        </r>
      </text>
    </comment>
    <comment ref="DK17" authorId="0">
      <text>
        <r>
          <rPr>
            <sz val="9"/>
            <color indexed="81"/>
            <rFont val="Tahoma"/>
            <charset val="1"/>
          </rPr>
          <t>17000 EUR Heizung und Wasser geschätzt  + Strom 4000 EUR</t>
        </r>
      </text>
    </comment>
    <comment ref="DP17" authorId="0">
      <text>
        <r>
          <rPr>
            <sz val="9"/>
            <color indexed="81"/>
            <rFont val="Tahoma"/>
            <family val="2"/>
          </rPr>
          <t>Nebenkostenvorauszahlung abzüglich geschätzem Anteil für Heizung und Wasser in Höhe von 17.000 EUR</t>
        </r>
      </text>
    </comment>
    <comment ref="D18" authorId="0">
      <text>
        <r>
          <rPr>
            <sz val="9"/>
            <color indexed="81"/>
            <rFont val="Tahoma"/>
            <family val="2"/>
          </rPr>
          <t>Katastar</t>
        </r>
      </text>
    </comment>
    <comment ref="G18" authorId="0">
      <text>
        <r>
          <rPr>
            <sz val="9"/>
            <color indexed="81"/>
            <rFont val="Tahoma"/>
            <family val="2"/>
          </rPr>
          <t>Angabe lt. Mietvertrag</t>
        </r>
      </text>
    </comment>
    <comment ref="G19" authorId="0">
      <text>
        <r>
          <rPr>
            <sz val="9"/>
            <color indexed="81"/>
            <rFont val="Tahoma"/>
            <family val="2"/>
          </rPr>
          <t>Angabe lt. Mietvertrag</t>
        </r>
      </text>
    </comment>
    <comment ref="G20" authorId="0">
      <text>
        <r>
          <rPr>
            <sz val="9"/>
            <color indexed="81"/>
            <rFont val="Tahoma"/>
            <family val="2"/>
          </rPr>
          <t>Angabe lt. Mietvertrag</t>
        </r>
      </text>
    </comment>
    <comment ref="DF20" authorId="0">
      <text>
        <r>
          <rPr>
            <sz val="9"/>
            <color indexed="81"/>
            <rFont val="Tahoma"/>
            <charset val="1"/>
          </rPr>
          <t>Mietfrei
müssen selber für alle Reparaturen /Instandsetzungen aufkommen</t>
        </r>
      </text>
    </comment>
    <comment ref="DJ20" authorId="0">
      <text>
        <r>
          <rPr>
            <sz val="9"/>
            <color indexed="81"/>
            <rFont val="Tahoma"/>
            <charset val="1"/>
          </rPr>
          <t>Reparatur Dach</t>
        </r>
      </text>
    </comment>
    <comment ref="G21" authorId="0">
      <text>
        <r>
          <rPr>
            <sz val="9"/>
            <color indexed="81"/>
            <rFont val="Tahoma"/>
            <family val="2"/>
          </rPr>
          <t>Angabe lt. Mietvertrag</t>
        </r>
      </text>
    </comment>
    <comment ref="G22" authorId="0">
      <text>
        <r>
          <rPr>
            <sz val="9"/>
            <color indexed="81"/>
            <rFont val="Tahoma"/>
            <family val="2"/>
          </rPr>
          <t>Angabe lt. Mietvertrag</t>
        </r>
      </text>
    </comment>
    <comment ref="DF22" authorId="0">
      <text>
        <r>
          <rPr>
            <sz val="9"/>
            <color indexed="81"/>
            <rFont val="Tahoma"/>
            <charset val="1"/>
          </rPr>
          <t>mietfrei bis 2018</t>
        </r>
      </text>
    </comment>
    <comment ref="G23" authorId="0">
      <text>
        <r>
          <rPr>
            <sz val="9"/>
            <color indexed="81"/>
            <rFont val="Tahoma"/>
            <family val="2"/>
          </rPr>
          <t>Angabe lt. Mietvertrag</t>
        </r>
      </text>
    </comment>
    <comment ref="DF23" authorId="0">
      <text>
        <r>
          <rPr>
            <sz val="9"/>
            <color indexed="81"/>
            <rFont val="Tahoma"/>
            <charset val="1"/>
          </rPr>
          <t>mietfrei bis 2018</t>
        </r>
      </text>
    </comment>
    <comment ref="G24" authorId="0">
      <text>
        <r>
          <rPr>
            <sz val="9"/>
            <color indexed="81"/>
            <rFont val="Tahoma"/>
            <family val="2"/>
          </rPr>
          <t>Angabe lt. Mietvertrag</t>
        </r>
      </text>
    </comment>
    <comment ref="G25" authorId="0">
      <text>
        <r>
          <rPr>
            <sz val="9"/>
            <color indexed="81"/>
            <rFont val="Tahoma"/>
            <family val="2"/>
          </rPr>
          <t>Angabe lt. Mietvertrag</t>
        </r>
      </text>
    </comment>
    <comment ref="DF26" authorId="1">
      <text>
        <r>
          <rPr>
            <sz val="8"/>
            <color indexed="81"/>
            <rFont val="Tahoma"/>
            <charset val="1"/>
          </rPr>
          <t>Kauf des Objekts in 2016, 
davor Miete 251.646,29 EUR</t>
        </r>
      </text>
    </comment>
    <comment ref="DT26" authorId="0">
      <text>
        <r>
          <rPr>
            <sz val="9"/>
            <color indexed="81"/>
            <rFont val="Tahoma"/>
            <family val="2"/>
          </rPr>
          <t>Der Kreistag hat beschlossen, aus dem Arial BiG die Häuser 3, 4 und den Verbinder sowie die Parkflächen zu erwerben und umzubauen.  Die Kostenschätzung für die durchzuführenden Baumaßnahmen (ohne Kaufpreis und bisher erbrachte Ingenieurleistungen) betrug zunächst 5,3 Mio. € (3.550.000,00 € Praxisgebäude mit Atrium, 1.040.000,00 € Zwischenbau einschließlich Versammlungsstätte, 145.000,00 € technisches Gebäude (Garage, Werkstatt, Archiv), 61.000,00 € Nachbesserungen 1. BA, 504.000,00 € Objektplanung, Fachplanungen. Nebenkosten, baubegleitende ing. Leistungen). Der Ansatz 2016 betrug 2.610.000,00 €. Die Schätzung der Investitionskosten im Juni 2016 beträgt 6,0 Mio Euro und damit rund 800.000,00 € mehr. Daher wurde der ursprüngliche Ansatz (2.610.000,00 €) angehoben. VE über je 2.610.000 € für Umbau in HH 2015 für 2016 u. 2017 genehmigt</t>
        </r>
      </text>
    </comment>
  </commentList>
</comments>
</file>

<file path=xl/sharedStrings.xml><?xml version="1.0" encoding="utf-8"?>
<sst xmlns="http://schemas.openxmlformats.org/spreadsheetml/2006/main" count="242" uniqueCount="192">
  <si>
    <t>Grunddaten</t>
  </si>
  <si>
    <t>Raumdaten</t>
  </si>
  <si>
    <t>Grundkosten</t>
  </si>
  <si>
    <t>Standort</t>
  </si>
  <si>
    <t>Adresse</t>
  </si>
  <si>
    <t>Eigentumsverhältnis</t>
  </si>
  <si>
    <t>Baujahr</t>
  </si>
  <si>
    <t>Anzahl 
Büros</t>
  </si>
  <si>
    <t>Landrätin</t>
  </si>
  <si>
    <t>Dezernat I</t>
  </si>
  <si>
    <t>Dezernat II</t>
  </si>
  <si>
    <t>Dezernat III</t>
  </si>
  <si>
    <t>Miete</t>
  </si>
  <si>
    <t>Gebäude-versicherung</t>
  </si>
  <si>
    <t>Abfall-gebühren</t>
  </si>
  <si>
    <t>Reinigung</t>
  </si>
  <si>
    <t>LR</t>
  </si>
  <si>
    <t>DI</t>
  </si>
  <si>
    <t>D II</t>
  </si>
  <si>
    <t>D III</t>
  </si>
  <si>
    <t>14.1</t>
  </si>
  <si>
    <t>30</t>
  </si>
  <si>
    <t>30.1</t>
  </si>
  <si>
    <t>30.2</t>
  </si>
  <si>
    <t>D I</t>
  </si>
  <si>
    <t>B 1.0</t>
  </si>
  <si>
    <t>Contr.</t>
  </si>
  <si>
    <t>10</t>
  </si>
  <si>
    <t>10.1</t>
  </si>
  <si>
    <t>10.2</t>
  </si>
  <si>
    <t>13</t>
  </si>
  <si>
    <t>13.1</t>
  </si>
  <si>
    <t>13.2</t>
  </si>
  <si>
    <t>20</t>
  </si>
  <si>
    <t>20.1</t>
  </si>
  <si>
    <t>20.2</t>
  </si>
  <si>
    <t>20.3</t>
  </si>
  <si>
    <t>20.4</t>
  </si>
  <si>
    <t>20.5</t>
  </si>
  <si>
    <t>40</t>
  </si>
  <si>
    <t>40.1</t>
  </si>
  <si>
    <t>40.2</t>
  </si>
  <si>
    <t>40.3</t>
  </si>
  <si>
    <t>B40.0</t>
  </si>
  <si>
    <t>B40.1</t>
  </si>
  <si>
    <t>B40.2</t>
  </si>
  <si>
    <t>B40.3</t>
  </si>
  <si>
    <t>B40.4</t>
  </si>
  <si>
    <t>B40.5</t>
  </si>
  <si>
    <t>2.1</t>
  </si>
  <si>
    <t>32</t>
  </si>
  <si>
    <t>32.1</t>
  </si>
  <si>
    <t>32.2</t>
  </si>
  <si>
    <t>32.3</t>
  </si>
  <si>
    <t>B32.4</t>
  </si>
  <si>
    <t>50</t>
  </si>
  <si>
    <t>50.1</t>
  </si>
  <si>
    <t>50.2</t>
  </si>
  <si>
    <t>50.3</t>
  </si>
  <si>
    <t>50.4</t>
  </si>
  <si>
    <t>50.5</t>
  </si>
  <si>
    <t>50.6</t>
  </si>
  <si>
    <t>50.7</t>
  </si>
  <si>
    <t>51</t>
  </si>
  <si>
    <t>51.1</t>
  </si>
  <si>
    <t>51.2</t>
  </si>
  <si>
    <t>51.3</t>
  </si>
  <si>
    <t>51.4</t>
  </si>
  <si>
    <t>51.5</t>
  </si>
  <si>
    <t>51.6</t>
  </si>
  <si>
    <t>51.7</t>
  </si>
  <si>
    <t>B51.0</t>
  </si>
  <si>
    <t>B51.1</t>
  </si>
  <si>
    <t>53</t>
  </si>
  <si>
    <t>53.1</t>
  </si>
  <si>
    <t>53.2</t>
  </si>
  <si>
    <t>53.3</t>
  </si>
  <si>
    <t>53.4</t>
  </si>
  <si>
    <t>Beteil.</t>
  </si>
  <si>
    <t>Partn.</t>
  </si>
  <si>
    <t>36</t>
  </si>
  <si>
    <t>36.1</t>
  </si>
  <si>
    <t>36.2</t>
  </si>
  <si>
    <t>36.3</t>
  </si>
  <si>
    <t>36.4</t>
  </si>
  <si>
    <t>39</t>
  </si>
  <si>
    <t>39.1</t>
  </si>
  <si>
    <t>39.2</t>
  </si>
  <si>
    <t>60</t>
  </si>
  <si>
    <t>60.1</t>
  </si>
  <si>
    <t>60.2</t>
  </si>
  <si>
    <t>60.3</t>
  </si>
  <si>
    <t>B60.0</t>
  </si>
  <si>
    <t>61</t>
  </si>
  <si>
    <t>61.1</t>
  </si>
  <si>
    <t>61.2</t>
  </si>
  <si>
    <t>62</t>
  </si>
  <si>
    <t>62.1</t>
  </si>
  <si>
    <t>62.2</t>
  </si>
  <si>
    <t>62.3</t>
  </si>
  <si>
    <t>62.4</t>
  </si>
  <si>
    <t>62.5</t>
  </si>
  <si>
    <t>62.6</t>
  </si>
  <si>
    <t>62.7</t>
  </si>
  <si>
    <t>70</t>
  </si>
  <si>
    <t>70.1</t>
  </si>
  <si>
    <t>70.2</t>
  </si>
  <si>
    <t>70.3</t>
  </si>
  <si>
    <t>Pasewalk</t>
  </si>
  <si>
    <t>An der Kürassierkaserne 9 Haus 2</t>
  </si>
  <si>
    <t>Eigentum</t>
  </si>
  <si>
    <t>An der Kürassierkaserne 9 Haus 1</t>
  </si>
  <si>
    <t>An der Kürassierkaserne 9 Haus 3</t>
  </si>
  <si>
    <t>Anklam</t>
  </si>
  <si>
    <t>Leipziger Allee 26</t>
  </si>
  <si>
    <t>Jahnstraße 1 - 4</t>
  </si>
  <si>
    <t>Ellbogenstraße 2</t>
  </si>
  <si>
    <t>Johann-Gutenberg-Straße 11</t>
  </si>
  <si>
    <t>Bluthsluster Straße 5 b</t>
  </si>
  <si>
    <t>Friedländer Landstraße 21 d</t>
  </si>
  <si>
    <t>Mühlenstraße 18 b, c, d, e, f</t>
  </si>
  <si>
    <t>Wolgast</t>
  </si>
  <si>
    <t>Greifswald</t>
  </si>
  <si>
    <t>Spiegelsdorfer Wende 2</t>
  </si>
  <si>
    <t>Friedrich-Löffler-Straße 8</t>
  </si>
  <si>
    <t>Stralsunder Straße 5 - 6</t>
  </si>
  <si>
    <t>Anklamer Straße 15 - 16</t>
  </si>
  <si>
    <t>Mendelejewweg 16</t>
  </si>
  <si>
    <t>Nutzung</t>
  </si>
  <si>
    <t>Pestalozzistraße 45</t>
  </si>
  <si>
    <t>Straßensozialarbeiter</t>
  </si>
  <si>
    <t>Pestalozzistraße 11 - 12</t>
  </si>
  <si>
    <t>Sucht- und Konfliktberatungsstelle</t>
  </si>
  <si>
    <t>Stazubi, BuT</t>
  </si>
  <si>
    <t>Kosten/ MA</t>
  </si>
  <si>
    <t xml:space="preserve">Abgaben </t>
  </si>
  <si>
    <t>Wasser
Strom
Heizung</t>
  </si>
  <si>
    <t>IGM</t>
  </si>
  <si>
    <t>TGM</t>
  </si>
  <si>
    <t>Wartung
Reparatur
Instandsetzung</t>
  </si>
  <si>
    <t>Archiv</t>
  </si>
  <si>
    <t>Migrationszentrum</t>
  </si>
  <si>
    <t>Veterinäramt</t>
  </si>
  <si>
    <t>Verwaltungsstandort</t>
  </si>
  <si>
    <t>2.719</t>
  </si>
  <si>
    <t>Kauf 2017; vorher Leasing</t>
  </si>
  <si>
    <t>Energie</t>
  </si>
  <si>
    <t>Bürofläche</t>
  </si>
  <si>
    <t>Belegung</t>
  </si>
  <si>
    <t>Fläche/MA</t>
  </si>
  <si>
    <t>Kennzahlen</t>
  </si>
  <si>
    <t>Erbbaupacht</t>
  </si>
  <si>
    <t>Straßenverkehrsamt</t>
  </si>
  <si>
    <t>sonstige Nebenkosten</t>
  </si>
  <si>
    <t>durchschnittl. Kosten strat. Werterhaltung / Ausbau
(Investitionen)</t>
  </si>
  <si>
    <t>anstehende Tätigkeiten</t>
  </si>
  <si>
    <t>Raumdaten Details</t>
  </si>
  <si>
    <r>
      <t xml:space="preserve">Fläche 
</t>
    </r>
    <r>
      <rPr>
        <sz val="7"/>
        <color theme="1"/>
        <rFont val="Arial"/>
        <family val="2"/>
      </rPr>
      <t>Grund und Boden</t>
    </r>
  </si>
  <si>
    <r>
      <t xml:space="preserve">Anzahl Büros 
</t>
    </r>
    <r>
      <rPr>
        <sz val="7"/>
        <color theme="1"/>
        <rFont val="Arial"/>
        <family val="2"/>
      </rPr>
      <t>besetzt</t>
    </r>
  </si>
  <si>
    <r>
      <t xml:space="preserve">Anzahl Büros
</t>
    </r>
    <r>
      <rPr>
        <sz val="7"/>
        <color theme="1"/>
        <rFont val="Arial"/>
        <family val="2"/>
      </rPr>
      <t>vermietet</t>
    </r>
  </si>
  <si>
    <r>
      <t xml:space="preserve">Anzahl Büros
</t>
    </r>
    <r>
      <rPr>
        <sz val="7"/>
        <color theme="1"/>
        <rFont val="Arial"/>
        <family val="2"/>
      </rPr>
      <t>frei</t>
    </r>
  </si>
  <si>
    <t>Anzahl 
Mitarbeiter
gesamt</t>
  </si>
  <si>
    <t>Amt</t>
  </si>
  <si>
    <t>Sachgebiet</t>
  </si>
  <si>
    <t>Raumnutzung</t>
  </si>
  <si>
    <r>
      <t xml:space="preserve">Miete
</t>
    </r>
    <r>
      <rPr>
        <sz val="7"/>
        <color theme="1"/>
        <rFont val="Arial"/>
        <family val="2"/>
      </rPr>
      <t>(Kaltmiete/Leasing/Pacht)</t>
    </r>
  </si>
  <si>
    <t>Mieteinnahmen</t>
  </si>
  <si>
    <t>sonstige Kosten</t>
  </si>
  <si>
    <t>Bewachung +
Feuerlöscher</t>
  </si>
  <si>
    <t>Kosten</t>
  </si>
  <si>
    <r>
      <t xml:space="preserve">Vermögensauseinandersetzung
</t>
    </r>
    <r>
      <rPr>
        <sz val="8"/>
        <color theme="1"/>
        <rFont val="Arial"/>
        <family val="2"/>
      </rPr>
      <t>Leerzug 1. Quartal 2018</t>
    </r>
  </si>
  <si>
    <t>Notiz / Bemerkung</t>
  </si>
  <si>
    <r>
      <t xml:space="preserve">Feldstraße 85 a </t>
    </r>
    <r>
      <rPr>
        <sz val="8"/>
        <color theme="1"/>
        <rFont val="Arial"/>
        <family val="2"/>
      </rPr>
      <t>(Landratsamt Haus 4)</t>
    </r>
  </si>
  <si>
    <r>
      <t xml:space="preserve">Kosten
gesamt </t>
    </r>
    <r>
      <rPr>
        <b/>
        <sz val="8"/>
        <color theme="1"/>
        <rFont val="Arial"/>
        <family val="2"/>
      </rPr>
      <t>(p.a.)</t>
    </r>
  </si>
  <si>
    <t>Umfang</t>
  </si>
  <si>
    <t>8.662.000 EUR</t>
  </si>
  <si>
    <t>225.000 EUR</t>
  </si>
  <si>
    <t xml:space="preserve">1.150.000 EUR
</t>
  </si>
  <si>
    <r>
      <t xml:space="preserve">470.000EUR
100.000 EUR
250.000 EUR
</t>
    </r>
    <r>
      <rPr>
        <sz val="8"/>
        <color theme="1"/>
        <rFont val="Arial"/>
        <family val="2"/>
      </rPr>
      <t>500.000 EUR
530.000 EUR</t>
    </r>
  </si>
  <si>
    <t>100.000 EUR</t>
  </si>
  <si>
    <t>36.000 EUR</t>
  </si>
  <si>
    <t>5.9000.000 EUR</t>
  </si>
  <si>
    <t>Kauf Kürassierkaserne Haus 1 und 3 zum 31.12.2017</t>
  </si>
  <si>
    <t>Historisches U Platzbefestigung</t>
  </si>
  <si>
    <t xml:space="preserve">Außenanlagen
</t>
  </si>
  <si>
    <r>
      <t xml:space="preserve">Dachsanierung  </t>
    </r>
    <r>
      <rPr>
        <sz val="7"/>
        <color theme="1"/>
        <rFont val="Arial"/>
        <family val="2"/>
      </rPr>
      <t>(Erneuerung der Dachhaut, Erneuerung/Teilerneuerung des Dachstuhles und das Aufbringen einer Dämmung)</t>
    </r>
    <r>
      <rPr>
        <sz val="8"/>
        <color theme="1"/>
        <rFont val="Arial"/>
        <family val="2"/>
      </rPr>
      <t xml:space="preserve">
Befestigung von Parkflächen
Fortführung der Trockenlegung (Westseite)   
Sanierungs- und Brandschutzkonzept</t>
    </r>
    <r>
      <rPr>
        <sz val="7"/>
        <color theme="1"/>
        <rFont val="Arial"/>
        <family val="2"/>
      </rPr>
      <t xml:space="preserve"> (erforderliche Arbeiten an der Elektro- und Heizungsanlage)</t>
    </r>
    <r>
      <rPr>
        <sz val="8"/>
        <color theme="1"/>
        <rFont val="Arial"/>
        <family val="2"/>
      </rPr>
      <t xml:space="preserve">
Wechsel Fenster /Außentüren und Trockenlegung Hofseite</t>
    </r>
  </si>
  <si>
    <t xml:space="preserve"> Befestigung des bisher unbefestigten Parkplatzes</t>
  </si>
  <si>
    <t>Tausch Brandmeldeanlage für 18c/d und neue Brandmeldeanlage für 18e/f</t>
  </si>
  <si>
    <t>Umbau Feldstraße Haus 3 u. Verbinder</t>
  </si>
  <si>
    <r>
      <t xml:space="preserve">Demminer Straße 71 - 74  </t>
    </r>
    <r>
      <rPr>
        <sz val="8"/>
        <color theme="1"/>
        <rFont val="Arial"/>
        <family val="2"/>
      </rPr>
      <t>(Haupthaus und Anbau)</t>
    </r>
  </si>
  <si>
    <r>
      <t xml:space="preserve">Demminer Straße 71 - 74 </t>
    </r>
    <r>
      <rPr>
        <sz val="8"/>
        <color theme="1"/>
        <rFont val="Arial"/>
        <family val="2"/>
      </rPr>
      <t>(Haus 1)</t>
    </r>
  </si>
  <si>
    <r>
      <t xml:space="preserve">Demminer Straße 71 - 74 </t>
    </r>
    <r>
      <rPr>
        <sz val="8"/>
        <color theme="1"/>
        <rFont val="Arial"/>
        <family val="2"/>
      </rPr>
      <t>(Haus 4)</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</si>
</sst>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 _€"/>
  </numFmts>
  <fonts count="13" x14ac:knownFonts="1">
    <font>
      <sz val="11"/>
      <color theme="1"/>
      <name val="Calibri"/>
      <family val="2"/>
      <scheme val="minor"/>
    </font>
    <font>
      <sz val="8"/>
      <color indexed="81"/>
      <name val="Tahoma"/>
      <family val="2"/>
    </font>
    <font>
      <sz val="8"/>
      <color indexed="81"/>
      <name val="Tahoma"/>
      <charset val="1"/>
    </font>
    <font>
      <sz val="11"/>
      <color theme="1"/>
      <name val="Calibri"/>
      <family val="2"/>
      <scheme val="minor"/>
    </font>
    <font>
      <sz val="9"/>
      <color indexed="81"/>
      <name val="Tahoma"/>
      <charset val="1"/>
    </font>
    <font>
      <sz val="9"/>
      <color indexed="81"/>
      <name val="Tahoma"/>
      <family val="2"/>
    </font>
    <font>
      <sz val="11"/>
      <color theme="1"/>
      <name val="Arial"/>
      <family val="2"/>
    </font>
    <font>
      <sz val="9"/>
      <color theme="1"/>
      <name val="Arial"/>
      <family val="2"/>
    </font>
    <font>
      <b/>
      <sz val="9"/>
      <color theme="1"/>
      <name val="Arial"/>
      <family val="2"/>
    </font>
    <font>
      <sz val="8"/>
      <color theme="1"/>
      <name val="Arial"/>
      <family val="2"/>
    </font>
    <font>
      <b/>
      <sz val="11"/>
      <color theme="1"/>
      <name val="Arial"/>
      <family val="2"/>
    </font>
    <font>
      <sz val="7"/>
      <color theme="1"/>
      <name val="Arial"/>
      <family val="2"/>
    </font>
    <font>
      <b/>
      <sz val="8"/>
      <color theme="1"/>
      <name val="Arial"/>
      <family val="2"/>
    </font>
  </fonts>
  <fills count="8">
    <fill>
      <patternFill patternType="none"/>
    </fill>
    <fill>
      <patternFill patternType="gray125"/>
    </fill>
    <fill>
      <patternFill patternType="solid">
        <fgColor theme="3" tint="0.59999389629810485"/>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0" tint="-4.9989318521683403E-2"/>
        <bgColor indexed="64"/>
      </patternFill>
    </fill>
  </fills>
  <borders count="29">
    <border>
      <left/>
      <right/>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s>
  <cellStyleXfs count="2">
    <xf numFmtId="0" fontId="0" fillId="0" borderId="0"/>
    <xf numFmtId="43" fontId="3" fillId="0" borderId="0" applyFont="0" applyFill="0" applyBorder="0" applyAlignment="0" applyProtection="0"/>
  </cellStyleXfs>
  <cellXfs count="128">
    <xf numFmtId="0" fontId="0" fillId="0" borderId="0" xfId="0"/>
    <xf numFmtId="0" fontId="6" fillId="4" borderId="0" xfId="0" applyFont="1" applyFill="1" applyBorder="1"/>
    <xf numFmtId="0" fontId="7" fillId="4" borderId="0" xfId="0" applyFont="1" applyFill="1" applyBorder="1"/>
    <xf numFmtId="0" fontId="7" fillId="4" borderId="9" xfId="0" applyFont="1" applyFill="1" applyBorder="1"/>
    <xf numFmtId="0" fontId="7" fillId="4" borderId="9" xfId="0" applyFont="1" applyFill="1" applyBorder="1" applyAlignment="1">
      <alignment wrapText="1"/>
    </xf>
    <xf numFmtId="3" fontId="7" fillId="4" borderId="9" xfId="0" applyNumberFormat="1" applyFont="1" applyFill="1" applyBorder="1" applyAlignment="1"/>
    <xf numFmtId="3" fontId="7" fillId="4" borderId="9" xfId="0" applyNumberFormat="1" applyFont="1" applyFill="1" applyBorder="1"/>
    <xf numFmtId="49" fontId="7" fillId="4" borderId="9" xfId="0" applyNumberFormat="1" applyFont="1" applyFill="1" applyBorder="1" applyAlignment="1">
      <alignment horizontal="right"/>
    </xf>
    <xf numFmtId="3" fontId="7" fillId="4" borderId="9" xfId="0" applyNumberFormat="1" applyFont="1" applyFill="1" applyBorder="1" applyAlignment="1">
      <alignment horizontal="right"/>
    </xf>
    <xf numFmtId="0" fontId="10" fillId="5" borderId="12" xfId="0" applyFont="1" applyFill="1" applyBorder="1" applyAlignment="1">
      <alignment horizontal="center"/>
    </xf>
    <xf numFmtId="0" fontId="7" fillId="2" borderId="2" xfId="0" applyFont="1" applyFill="1" applyBorder="1" applyAlignment="1">
      <alignment horizontal="center" vertical="center" wrapText="1"/>
    </xf>
    <xf numFmtId="0" fontId="11" fillId="2" borderId="12" xfId="0" applyFont="1" applyFill="1" applyBorder="1" applyAlignment="1">
      <alignment horizontal="center" vertical="center"/>
    </xf>
    <xf numFmtId="0" fontId="7" fillId="2" borderId="12" xfId="0" applyFont="1" applyFill="1" applyBorder="1" applyAlignment="1">
      <alignment horizontal="center" vertical="center"/>
    </xf>
    <xf numFmtId="0" fontId="11" fillId="2" borderId="24" xfId="0" applyFont="1" applyFill="1" applyBorder="1" applyAlignment="1">
      <alignment horizontal="center" vertical="center"/>
    </xf>
    <xf numFmtId="0" fontId="7" fillId="2" borderId="27" xfId="0" applyFont="1" applyFill="1" applyBorder="1" applyAlignment="1">
      <alignment horizontal="center" vertical="center"/>
    </xf>
    <xf numFmtId="49" fontId="7" fillId="2" borderId="27" xfId="0" applyNumberFormat="1" applyFont="1" applyFill="1" applyBorder="1" applyAlignment="1">
      <alignment horizontal="center" vertical="center"/>
    </xf>
    <xf numFmtId="49" fontId="7" fillId="2" borderId="25" xfId="0" applyNumberFormat="1" applyFont="1" applyFill="1" applyBorder="1" applyAlignment="1">
      <alignment vertical="center"/>
    </xf>
    <xf numFmtId="49" fontId="7" fillId="2" borderId="27" xfId="0" applyNumberFormat="1" applyFont="1" applyFill="1" applyBorder="1" applyAlignment="1">
      <alignment vertical="center"/>
    </xf>
    <xf numFmtId="164" fontId="7" fillId="4" borderId="9" xfId="0" applyNumberFormat="1" applyFont="1" applyFill="1" applyBorder="1" applyAlignment="1">
      <alignment horizontal="right"/>
    </xf>
    <xf numFmtId="164" fontId="8" fillId="4" borderId="9" xfId="0" applyNumberFormat="1" applyFont="1" applyFill="1" applyBorder="1" applyAlignment="1">
      <alignment horizontal="right"/>
    </xf>
    <xf numFmtId="164" fontId="7" fillId="4" borderId="9" xfId="1" applyNumberFormat="1" applyFont="1" applyFill="1" applyBorder="1" applyAlignment="1">
      <alignment horizontal="right"/>
    </xf>
    <xf numFmtId="0" fontId="10" fillId="3" borderId="12" xfId="0" applyFont="1" applyFill="1" applyBorder="1" applyAlignment="1">
      <alignment horizontal="center"/>
    </xf>
    <xf numFmtId="164" fontId="7" fillId="4" borderId="19" xfId="0" applyNumberFormat="1" applyFont="1" applyFill="1" applyBorder="1" applyAlignment="1">
      <alignment horizontal="right"/>
    </xf>
    <xf numFmtId="0" fontId="7" fillId="5" borderId="9" xfId="0" applyFont="1" applyFill="1" applyBorder="1"/>
    <xf numFmtId="3" fontId="7" fillId="5" borderId="9" xfId="0" applyNumberFormat="1" applyFont="1" applyFill="1" applyBorder="1"/>
    <xf numFmtId="3" fontId="7" fillId="5" borderId="9" xfId="0" applyNumberFormat="1" applyFont="1" applyFill="1" applyBorder="1" applyAlignment="1"/>
    <xf numFmtId="164" fontId="7" fillId="5" borderId="9" xfId="0" applyNumberFormat="1" applyFont="1" applyFill="1" applyBorder="1" applyAlignment="1">
      <alignment horizontal="right"/>
    </xf>
    <xf numFmtId="164" fontId="7" fillId="5" borderId="9" xfId="1" applyNumberFormat="1" applyFont="1" applyFill="1" applyBorder="1" applyAlignment="1">
      <alignment horizontal="right"/>
    </xf>
    <xf numFmtId="164" fontId="8" fillId="5" borderId="9" xfId="0" applyNumberFormat="1" applyFont="1" applyFill="1" applyBorder="1" applyAlignment="1">
      <alignment horizontal="right"/>
    </xf>
    <xf numFmtId="0" fontId="9" fillId="5" borderId="9" xfId="0" applyFont="1" applyFill="1" applyBorder="1" applyAlignment="1">
      <alignment wrapText="1"/>
    </xf>
    <xf numFmtId="0" fontId="7" fillId="5" borderId="9" xfId="0" applyFont="1" applyFill="1" applyBorder="1" applyAlignment="1">
      <alignment wrapText="1"/>
    </xf>
    <xf numFmtId="0" fontId="7" fillId="5" borderId="19" xfId="0" applyFont="1" applyFill="1" applyBorder="1"/>
    <xf numFmtId="0" fontId="7" fillId="5" borderId="19" xfId="0" applyFont="1" applyFill="1" applyBorder="1" applyAlignment="1">
      <alignment wrapText="1"/>
    </xf>
    <xf numFmtId="3" fontId="7" fillId="5" borderId="19" xfId="0" applyNumberFormat="1" applyFont="1" applyFill="1" applyBorder="1" applyAlignment="1"/>
    <xf numFmtId="0" fontId="7" fillId="5" borderId="18" xfId="0" applyFont="1" applyFill="1" applyBorder="1"/>
    <xf numFmtId="0" fontId="7" fillId="4" borderId="8" xfId="0" applyFont="1" applyFill="1" applyBorder="1"/>
    <xf numFmtId="0" fontId="7" fillId="5" borderId="8" xfId="0" applyFont="1" applyFill="1" applyBorder="1"/>
    <xf numFmtId="0" fontId="7" fillId="5" borderId="14" xfId="0" applyFont="1" applyFill="1" applyBorder="1"/>
    <xf numFmtId="0" fontId="7" fillId="5" borderId="15" xfId="0" applyFont="1" applyFill="1" applyBorder="1"/>
    <xf numFmtId="3" fontId="7" fillId="5" borderId="15" xfId="0" applyNumberFormat="1" applyFont="1" applyFill="1" applyBorder="1"/>
    <xf numFmtId="3" fontId="7" fillId="5" borderId="15" xfId="0" applyNumberFormat="1" applyFont="1" applyFill="1" applyBorder="1" applyAlignment="1"/>
    <xf numFmtId="164" fontId="7" fillId="5" borderId="15" xfId="0" applyNumberFormat="1" applyFont="1" applyFill="1" applyBorder="1" applyAlignment="1">
      <alignment horizontal="right"/>
    </xf>
    <xf numFmtId="164" fontId="7" fillId="5" borderId="15" xfId="1" applyNumberFormat="1" applyFont="1" applyFill="1" applyBorder="1" applyAlignment="1">
      <alignment horizontal="right"/>
    </xf>
    <xf numFmtId="164" fontId="8" fillId="5" borderId="15" xfId="0" applyNumberFormat="1" applyFont="1" applyFill="1" applyBorder="1" applyAlignment="1">
      <alignment horizontal="right"/>
    </xf>
    <xf numFmtId="49" fontId="10" fillId="2" borderId="12" xfId="0" applyNumberFormat="1" applyFont="1" applyFill="1" applyBorder="1" applyAlignment="1">
      <alignment horizontal="center" vertical="center"/>
    </xf>
    <xf numFmtId="3" fontId="7" fillId="5" borderId="21" xfId="0" applyNumberFormat="1" applyFont="1" applyFill="1" applyBorder="1" applyAlignment="1">
      <alignment horizontal="center"/>
    </xf>
    <xf numFmtId="3" fontId="7" fillId="4" borderId="13" xfId="0" applyNumberFormat="1" applyFont="1" applyFill="1" applyBorder="1" applyAlignment="1">
      <alignment horizontal="center"/>
    </xf>
    <xf numFmtId="3" fontId="7" fillId="5" borderId="13" xfId="0" applyNumberFormat="1" applyFont="1" applyFill="1" applyBorder="1" applyAlignment="1">
      <alignment horizontal="center"/>
    </xf>
    <xf numFmtId="3" fontId="7" fillId="5" borderId="17" xfId="0" applyNumberFormat="1" applyFont="1" applyFill="1" applyBorder="1" applyAlignment="1">
      <alignment horizontal="center"/>
    </xf>
    <xf numFmtId="3" fontId="9" fillId="4" borderId="9" xfId="0" applyNumberFormat="1" applyFont="1" applyFill="1" applyBorder="1" applyAlignment="1">
      <alignment vertical="top" wrapText="1"/>
    </xf>
    <xf numFmtId="3" fontId="9" fillId="4" borderId="10" xfId="0" applyNumberFormat="1" applyFont="1" applyFill="1" applyBorder="1" applyAlignment="1">
      <alignment vertical="top" wrapText="1"/>
    </xf>
    <xf numFmtId="3" fontId="9" fillId="5" borderId="19" xfId="0" applyNumberFormat="1" applyFont="1" applyFill="1" applyBorder="1" applyAlignment="1">
      <alignment vertical="top" wrapText="1"/>
    </xf>
    <xf numFmtId="3" fontId="9" fillId="5" borderId="20" xfId="0" applyNumberFormat="1" applyFont="1" applyFill="1" applyBorder="1" applyAlignment="1">
      <alignment vertical="top" wrapText="1"/>
    </xf>
    <xf numFmtId="3" fontId="9" fillId="5" borderId="9" xfId="0" applyNumberFormat="1" applyFont="1" applyFill="1" applyBorder="1" applyAlignment="1">
      <alignment vertical="top" wrapText="1"/>
    </xf>
    <xf numFmtId="3" fontId="9" fillId="5" borderId="10" xfId="0" applyNumberFormat="1" applyFont="1" applyFill="1" applyBorder="1" applyAlignment="1">
      <alignment vertical="top" wrapText="1"/>
    </xf>
    <xf numFmtId="3" fontId="9" fillId="5" borderId="15" xfId="0" applyNumberFormat="1" applyFont="1" applyFill="1" applyBorder="1" applyAlignment="1">
      <alignment vertical="top" wrapText="1"/>
    </xf>
    <xf numFmtId="3" fontId="9" fillId="5" borderId="16" xfId="0" applyNumberFormat="1" applyFont="1" applyFill="1" applyBorder="1" applyAlignment="1">
      <alignment vertical="top" wrapText="1"/>
    </xf>
    <xf numFmtId="3" fontId="7" fillId="5" borderId="21" xfId="0" applyNumberFormat="1" applyFont="1" applyFill="1" applyBorder="1" applyAlignment="1">
      <alignment horizontal="right"/>
    </xf>
    <xf numFmtId="3" fontId="7" fillId="4" borderId="13" xfId="0" applyNumberFormat="1" applyFont="1" applyFill="1" applyBorder="1" applyAlignment="1">
      <alignment horizontal="right"/>
    </xf>
    <xf numFmtId="3" fontId="7" fillId="5" borderId="13" xfId="0" applyNumberFormat="1" applyFont="1" applyFill="1" applyBorder="1" applyAlignment="1">
      <alignment horizontal="right"/>
    </xf>
    <xf numFmtId="3" fontId="7" fillId="5" borderId="17" xfId="0" applyNumberFormat="1" applyFont="1" applyFill="1" applyBorder="1" applyAlignment="1">
      <alignment horizontal="right"/>
    </xf>
    <xf numFmtId="0" fontId="7" fillId="6" borderId="10" xfId="0" applyFont="1" applyFill="1" applyBorder="1" applyAlignment="1">
      <alignment horizontal="center" vertical="center" wrapText="1"/>
    </xf>
    <xf numFmtId="0" fontId="7" fillId="6" borderId="16" xfId="0" applyFont="1" applyFill="1" applyBorder="1" applyAlignment="1">
      <alignment horizontal="center" vertical="center" wrapText="1"/>
    </xf>
    <xf numFmtId="0" fontId="10" fillId="6" borderId="2" xfId="0" applyFont="1" applyFill="1" applyBorder="1" applyAlignment="1">
      <alignment horizontal="center"/>
    </xf>
    <xf numFmtId="0" fontId="10" fillId="6" borderId="4" xfId="0" applyFont="1" applyFill="1" applyBorder="1" applyAlignment="1">
      <alignment horizontal="center"/>
    </xf>
    <xf numFmtId="3" fontId="7" fillId="4" borderId="22" xfId="0" applyNumberFormat="1" applyFont="1" applyFill="1" applyBorder="1" applyAlignment="1">
      <alignment horizontal="right" vertical="center"/>
    </xf>
    <xf numFmtId="3" fontId="7" fillId="4" borderId="11" xfId="0" applyNumberFormat="1" applyFont="1" applyFill="1" applyBorder="1" applyAlignment="1">
      <alignment horizontal="right" vertical="center"/>
    </xf>
    <xf numFmtId="3" fontId="7" fillId="4" borderId="19" xfId="0" applyNumberFormat="1" applyFont="1" applyFill="1" applyBorder="1" applyAlignment="1">
      <alignment horizontal="right" vertical="center"/>
    </xf>
    <xf numFmtId="0" fontId="10" fillId="3" borderId="5" xfId="0" applyFont="1" applyFill="1" applyBorder="1" applyAlignment="1">
      <alignment horizontal="center"/>
    </xf>
    <xf numFmtId="0" fontId="10" fillId="3" borderId="7" xfId="0" applyFont="1" applyFill="1" applyBorder="1" applyAlignment="1">
      <alignment horizontal="center"/>
    </xf>
    <xf numFmtId="164" fontId="7" fillId="4" borderId="22" xfId="0" applyNumberFormat="1" applyFont="1" applyFill="1" applyBorder="1" applyAlignment="1">
      <alignment horizontal="right" vertical="center"/>
    </xf>
    <xf numFmtId="164" fontId="7" fillId="4" borderId="11" xfId="0" applyNumberFormat="1" applyFont="1" applyFill="1" applyBorder="1" applyAlignment="1">
      <alignment horizontal="right" vertical="center"/>
    </xf>
    <xf numFmtId="164" fontId="7" fillId="4" borderId="19" xfId="0" applyNumberFormat="1" applyFont="1" applyFill="1" applyBorder="1" applyAlignment="1">
      <alignment horizontal="right" vertical="center"/>
    </xf>
    <xf numFmtId="164" fontId="7" fillId="4" borderId="1" xfId="0" applyNumberFormat="1" applyFont="1" applyFill="1" applyBorder="1" applyAlignment="1">
      <alignment horizontal="right" vertical="center"/>
    </xf>
    <xf numFmtId="0" fontId="7" fillId="5" borderId="24" xfId="0" applyFont="1" applyFill="1" applyBorder="1" applyAlignment="1">
      <alignment horizontal="center" vertical="center" wrapText="1"/>
    </xf>
    <xf numFmtId="0" fontId="7" fillId="5" borderId="25" xfId="0" applyFont="1" applyFill="1" applyBorder="1" applyAlignment="1">
      <alignment horizontal="center" vertical="center" wrapText="1"/>
    </xf>
    <xf numFmtId="0" fontId="7" fillId="5" borderId="26"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23" xfId="0" applyFont="1" applyFill="1" applyBorder="1" applyAlignment="1">
      <alignment horizontal="center" vertical="center" wrapText="1"/>
    </xf>
    <xf numFmtId="164" fontId="7" fillId="4" borderId="22" xfId="0" applyNumberFormat="1" applyFont="1" applyFill="1" applyBorder="1" applyAlignment="1">
      <alignment horizontal="right"/>
    </xf>
    <xf numFmtId="164" fontId="7" fillId="4" borderId="11" xfId="0" applyNumberFormat="1" applyFont="1" applyFill="1" applyBorder="1" applyAlignment="1">
      <alignment horizontal="right"/>
    </xf>
    <xf numFmtId="164" fontId="7" fillId="4" borderId="19" xfId="0" applyNumberFormat="1" applyFont="1" applyFill="1" applyBorder="1" applyAlignment="1">
      <alignment horizontal="right"/>
    </xf>
    <xf numFmtId="0" fontId="10" fillId="3" borderId="6" xfId="0" applyFont="1" applyFill="1" applyBorder="1" applyAlignment="1">
      <alignment horizontal="center"/>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7" fillId="3" borderId="28" xfId="0" applyFont="1" applyFill="1" applyBorder="1" applyAlignment="1">
      <alignment horizontal="center" vertical="center" wrapText="1"/>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10" fillId="7" borderId="5" xfId="0" applyFont="1" applyFill="1" applyBorder="1" applyAlignment="1">
      <alignment horizontal="center"/>
    </xf>
    <xf numFmtId="0" fontId="10" fillId="7" borderId="6" xfId="0" applyFont="1" applyFill="1" applyBorder="1" applyAlignment="1">
      <alignment horizontal="center"/>
    </xf>
    <xf numFmtId="0" fontId="10" fillId="7" borderId="7" xfId="0" applyFont="1" applyFill="1" applyBorder="1" applyAlignment="1">
      <alignment horizontal="center"/>
    </xf>
    <xf numFmtId="0" fontId="10" fillId="5" borderId="2" xfId="0" applyFont="1" applyFill="1" applyBorder="1" applyAlignment="1">
      <alignment horizontal="center"/>
    </xf>
    <xf numFmtId="0" fontId="10" fillId="5" borderId="3" xfId="0" applyFont="1" applyFill="1" applyBorder="1" applyAlignment="1">
      <alignment horizontal="center"/>
    </xf>
    <xf numFmtId="0" fontId="10" fillId="5" borderId="4"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10" fillId="2" borderId="4" xfId="0" applyFont="1" applyFill="1" applyBorder="1" applyAlignment="1">
      <alignment horizontal="center"/>
    </xf>
    <xf numFmtId="0" fontId="7" fillId="7" borderId="24" xfId="0" applyFont="1" applyFill="1" applyBorder="1" applyAlignment="1">
      <alignment horizontal="center" vertical="center"/>
    </xf>
    <xf numFmtId="0" fontId="7" fillId="7" borderId="25" xfId="0" applyFont="1" applyFill="1" applyBorder="1" applyAlignment="1">
      <alignment horizontal="center" vertical="center"/>
    </xf>
    <xf numFmtId="0" fontId="7" fillId="7" borderId="26" xfId="0" applyFont="1" applyFill="1" applyBorder="1" applyAlignment="1">
      <alignment horizontal="center" vertical="center"/>
    </xf>
    <xf numFmtId="0" fontId="7" fillId="5" borderId="24" xfId="0" applyFont="1" applyFill="1" applyBorder="1" applyAlignment="1">
      <alignment horizontal="center" vertical="center"/>
    </xf>
    <xf numFmtId="0" fontId="7" fillId="5" borderId="25" xfId="0" applyFont="1" applyFill="1" applyBorder="1" applyAlignment="1">
      <alignment horizontal="center" vertical="center"/>
    </xf>
    <xf numFmtId="0" fontId="7" fillId="5" borderId="26"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23" xfId="0" applyFont="1" applyFill="1" applyBorder="1" applyAlignment="1">
      <alignment horizontal="center" vertical="center"/>
    </xf>
    <xf numFmtId="164" fontId="7" fillId="4" borderId="22" xfId="0" applyNumberFormat="1" applyFont="1" applyFill="1" applyBorder="1" applyAlignment="1">
      <alignment horizontal="center"/>
    </xf>
    <xf numFmtId="164" fontId="7" fillId="4" borderId="11" xfId="0" applyNumberFormat="1" applyFont="1" applyFill="1" applyBorder="1" applyAlignment="1">
      <alignment horizontal="center"/>
    </xf>
    <xf numFmtId="164" fontId="7" fillId="4" borderId="19" xfId="0" applyNumberFormat="1" applyFont="1" applyFill="1" applyBorder="1" applyAlignment="1">
      <alignment horizontal="center"/>
    </xf>
    <xf numFmtId="0" fontId="7" fillId="6" borderId="8" xfId="0" applyFont="1" applyFill="1" applyBorder="1" applyAlignment="1">
      <alignment horizontal="center" vertical="center" wrapText="1"/>
    </xf>
    <xf numFmtId="0" fontId="7" fillId="6" borderId="14"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164" fontId="8" fillId="4" borderId="1" xfId="0" applyNumberFormat="1" applyFont="1" applyFill="1" applyBorder="1" applyAlignment="1">
      <alignment horizontal="right" vertical="center"/>
    </xf>
    <xf numFmtId="164" fontId="8" fillId="4" borderId="11" xfId="0" applyNumberFormat="1" applyFont="1" applyFill="1" applyBorder="1" applyAlignment="1">
      <alignment horizontal="right" vertical="center"/>
    </xf>
    <xf numFmtId="164" fontId="8" fillId="4" borderId="19" xfId="0" applyNumberFormat="1" applyFont="1" applyFill="1" applyBorder="1" applyAlignment="1">
      <alignment horizontal="right" vertical="center"/>
    </xf>
    <xf numFmtId="164" fontId="8" fillId="4" borderId="22" xfId="0" applyNumberFormat="1" applyFont="1" applyFill="1" applyBorder="1" applyAlignment="1">
      <alignment horizontal="right" vertical="center"/>
    </xf>
  </cellXfs>
  <cellStyles count="2">
    <cellStyle name="Komma" xfId="1" builtinId="3"/>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499984740745262"/>
  </sheetPr>
  <dimension ref="B1:DU26"/>
  <sheetViews>
    <sheetView tabSelected="1" zoomScale="80" zoomScaleNormal="80" workbookViewId="0">
      <pane xSplit="3" ySplit="5" topLeftCell="M6" activePane="bottomRight" state="frozen"/>
      <selection pane="topRight" activeCell="D1" sqref="D1"/>
      <selection pane="bottomLeft" activeCell="A6" sqref="A6"/>
      <selection pane="bottomRight" activeCell="DT8" sqref="DT8"/>
    </sheetView>
  </sheetViews>
  <sheetFormatPr baseColWidth="10" defaultColWidth="11.44140625" defaultRowHeight="13.8" outlineLevelCol="1" x14ac:dyDescent="0.25"/>
  <cols>
    <col min="1" max="1" width="11.44140625" style="1"/>
    <col min="2" max="2" width="9.5546875" style="2" bestFit="1" customWidth="1"/>
    <col min="3" max="3" width="42" style="2" customWidth="1"/>
    <col min="4" max="4" width="23" style="2" customWidth="1"/>
    <col min="5" max="5" width="29.88671875" style="2" customWidth="1"/>
    <col min="6" max="6" width="7.5546875" style="2" hidden="1" customWidth="1" outlineLevel="1"/>
    <col min="7" max="7" width="11.6640625" style="2" hidden="1" customWidth="1" outlineLevel="1"/>
    <col min="8" max="8" width="10.33203125" style="2" hidden="1" customWidth="1" outlineLevel="1"/>
    <col min="9" max="9" width="7" style="2" hidden="1" customWidth="1" outlineLevel="1"/>
    <col min="10" max="10" width="6.88671875" style="2" hidden="1" customWidth="1" outlineLevel="1"/>
    <col min="11" max="11" width="7.88671875" style="2" hidden="1" customWidth="1" outlineLevel="1"/>
    <col min="12" max="12" width="6.6640625" style="2" hidden="1" customWidth="1" outlineLevel="1"/>
    <col min="13" max="13" width="11.6640625" style="2" customWidth="1" collapsed="1"/>
    <col min="14" max="14" width="11.5546875" style="2" hidden="1" customWidth="1" outlineLevel="1"/>
    <col min="15" max="15" width="10.5546875" style="2" hidden="1" customWidth="1" outlineLevel="1"/>
    <col min="16" max="16" width="4" style="2" hidden="1" customWidth="1" outlineLevel="1"/>
    <col min="17" max="17" width="3.33203125" style="2" hidden="1" customWidth="1" outlineLevel="1"/>
    <col min="18" max="18" width="4.88671875" style="2" hidden="1" customWidth="1" outlineLevel="1"/>
    <col min="19" max="19" width="3.33203125" style="2" hidden="1" customWidth="1" outlineLevel="1"/>
    <col min="20" max="21" width="4.88671875" style="2" hidden="1" customWidth="1" outlineLevel="1"/>
    <col min="22" max="22" width="3.44140625" style="2" hidden="1" customWidth="1" outlineLevel="1"/>
    <col min="23" max="23" width="5.33203125" style="2" hidden="1" customWidth="1" outlineLevel="1"/>
    <col min="24" max="24" width="6.44140625" style="2" hidden="1" customWidth="1" outlineLevel="1"/>
    <col min="25" max="25" width="3.33203125" style="2" hidden="1" customWidth="1" outlineLevel="1"/>
    <col min="26" max="30" width="4.88671875" style="2" hidden="1" customWidth="1" outlineLevel="1"/>
    <col min="31" max="31" width="3.33203125" style="2" hidden="1" customWidth="1" outlineLevel="1"/>
    <col min="32" max="36" width="4.88671875" style="2" hidden="1" customWidth="1" outlineLevel="1"/>
    <col min="37" max="37" width="3.33203125" style="2" hidden="1" customWidth="1" outlineLevel="1"/>
    <col min="38" max="40" width="4.88671875" style="2" hidden="1" customWidth="1" outlineLevel="1"/>
    <col min="41" max="46" width="6" style="2" hidden="1" customWidth="1" outlineLevel="1"/>
    <col min="47" max="47" width="4.109375" style="2" hidden="1" customWidth="1" outlineLevel="1"/>
    <col min="48" max="48" width="6.44140625" style="2" hidden="1" customWidth="1" outlineLevel="1"/>
    <col min="49" max="49" width="3.6640625" style="2" hidden="1" customWidth="1" outlineLevel="1"/>
    <col min="50" max="50" width="3.33203125" style="2" hidden="1" customWidth="1" outlineLevel="1"/>
    <col min="51" max="53" width="4.88671875" style="2" hidden="1" customWidth="1" outlineLevel="1"/>
    <col min="54" max="54" width="6" style="2" hidden="1" customWidth="1" outlineLevel="1"/>
    <col min="55" max="55" width="3.33203125" style="2" hidden="1" customWidth="1" outlineLevel="1"/>
    <col min="56" max="62" width="4.88671875" style="2" hidden="1" customWidth="1" outlineLevel="1"/>
    <col min="63" max="63" width="3.33203125" style="2" hidden="1" customWidth="1" outlineLevel="1"/>
    <col min="64" max="70" width="4.88671875" style="2" hidden="1" customWidth="1" outlineLevel="1"/>
    <col min="71" max="72" width="6" style="2" hidden="1" customWidth="1" outlineLevel="1"/>
    <col min="73" max="73" width="3.33203125" style="2" hidden="1" customWidth="1" outlineLevel="1"/>
    <col min="74" max="77" width="4.88671875" style="2" hidden="1" customWidth="1" outlineLevel="1"/>
    <col min="78" max="78" width="4.6640625" style="2" hidden="1" customWidth="1" outlineLevel="1"/>
    <col min="79" max="79" width="6.88671875" style="2" hidden="1" customWidth="1" outlineLevel="1"/>
    <col min="80" max="80" width="6.33203125" style="2" hidden="1" customWidth="1" outlineLevel="1"/>
    <col min="81" max="81" width="3.33203125" style="2" hidden="1" customWidth="1" outlineLevel="1"/>
    <col min="82" max="85" width="4.88671875" style="2" hidden="1" customWidth="1" outlineLevel="1"/>
    <col min="86" max="86" width="3.33203125" style="2" hidden="1" customWidth="1" outlineLevel="1"/>
    <col min="87" max="88" width="4.88671875" style="2" hidden="1" customWidth="1" outlineLevel="1"/>
    <col min="89" max="89" width="3.33203125" style="2" hidden="1" customWidth="1" outlineLevel="1"/>
    <col min="90" max="92" width="4.88671875" style="2" hidden="1" customWidth="1" outlineLevel="1"/>
    <col min="93" max="93" width="6" style="2" hidden="1" customWidth="1" outlineLevel="1"/>
    <col min="94" max="94" width="3.33203125" style="2" hidden="1" customWidth="1" outlineLevel="1"/>
    <col min="95" max="96" width="4.88671875" style="2" hidden="1" customWidth="1" outlineLevel="1"/>
    <col min="97" max="97" width="3.33203125" style="2" hidden="1" customWidth="1" outlineLevel="1"/>
    <col min="98" max="104" width="4.88671875" style="2" hidden="1" customWidth="1" outlineLevel="1"/>
    <col min="105" max="105" width="3.33203125" style="2" hidden="1" customWidth="1" outlineLevel="1"/>
    <col min="106" max="108" width="4.88671875" style="2" hidden="1" customWidth="1" outlineLevel="1"/>
    <col min="109" max="109" width="12.109375" style="2" customWidth="1" collapsed="1"/>
    <col min="110" max="110" width="17.44140625" style="2" hidden="1" customWidth="1" outlineLevel="1"/>
    <col min="111" max="113" width="13.5546875" style="2" hidden="1" customWidth="1" outlineLevel="1"/>
    <col min="114" max="114" width="12.5546875" style="2" hidden="1" customWidth="1" outlineLevel="1"/>
    <col min="115" max="115" width="11.88671875" style="2" hidden="1" customWidth="1" outlineLevel="1"/>
    <col min="116" max="116" width="13.88671875" style="2" hidden="1" customWidth="1" outlineLevel="1"/>
    <col min="117" max="117" width="9.44140625" style="2" hidden="1" customWidth="1" outlineLevel="1"/>
    <col min="118" max="118" width="12.88671875" style="2" hidden="1" customWidth="1" outlineLevel="1"/>
    <col min="119" max="120" width="12.109375" style="2" hidden="1" customWidth="1" outlineLevel="1"/>
    <col min="121" max="121" width="11.5546875" style="2" customWidth="1" collapsed="1"/>
    <col min="122" max="122" width="10.44140625" style="2" customWidth="1"/>
    <col min="123" max="123" width="10.6640625" style="2" customWidth="1"/>
    <col min="124" max="124" width="75.33203125" style="2" customWidth="1"/>
    <col min="125" max="125" width="12.88671875" style="2" bestFit="1" customWidth="1"/>
    <col min="126" max="16384" width="11.44140625" style="1"/>
  </cols>
  <sheetData>
    <row r="1" spans="2:125" ht="15" thickBot="1" x14ac:dyDescent="0.25"/>
    <row r="2" spans="2:125" ht="15.75" thickBot="1" x14ac:dyDescent="0.3">
      <c r="B2" s="99" t="s">
        <v>0</v>
      </c>
      <c r="C2" s="100"/>
      <c r="D2" s="100"/>
      <c r="E2" s="101"/>
      <c r="F2" s="102" t="s">
        <v>156</v>
      </c>
      <c r="G2" s="103"/>
      <c r="H2" s="103"/>
      <c r="I2" s="103"/>
      <c r="J2" s="103"/>
      <c r="K2" s="103"/>
      <c r="L2" s="104"/>
      <c r="M2" s="9" t="s">
        <v>1</v>
      </c>
      <c r="N2" s="105" t="s">
        <v>164</v>
      </c>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7"/>
      <c r="DE2" s="44" t="s">
        <v>148</v>
      </c>
      <c r="DF2" s="68" t="s">
        <v>2</v>
      </c>
      <c r="DG2" s="86"/>
      <c r="DH2" s="86"/>
      <c r="DI2" s="86"/>
      <c r="DJ2" s="69"/>
      <c r="DK2" s="21" t="s">
        <v>146</v>
      </c>
      <c r="DL2" s="21" t="s">
        <v>138</v>
      </c>
      <c r="DM2" s="68" t="s">
        <v>137</v>
      </c>
      <c r="DN2" s="69"/>
      <c r="DO2" s="68" t="s">
        <v>167</v>
      </c>
      <c r="DP2" s="69"/>
      <c r="DQ2" s="21" t="s">
        <v>169</v>
      </c>
      <c r="DR2" s="68" t="s">
        <v>150</v>
      </c>
      <c r="DS2" s="86"/>
      <c r="DT2" s="63" t="s">
        <v>171</v>
      </c>
      <c r="DU2" s="64"/>
    </row>
    <row r="3" spans="2:125" ht="15" customHeight="1" thickBot="1" x14ac:dyDescent="0.3">
      <c r="B3" s="108" t="s">
        <v>3</v>
      </c>
      <c r="C3" s="108" t="s">
        <v>4</v>
      </c>
      <c r="D3" s="108" t="s">
        <v>128</v>
      </c>
      <c r="E3" s="108" t="s">
        <v>5</v>
      </c>
      <c r="F3" s="111" t="s">
        <v>6</v>
      </c>
      <c r="G3" s="74" t="s">
        <v>157</v>
      </c>
      <c r="H3" s="74" t="s">
        <v>147</v>
      </c>
      <c r="I3" s="74" t="s">
        <v>7</v>
      </c>
      <c r="J3" s="74" t="s">
        <v>158</v>
      </c>
      <c r="K3" s="74" t="s">
        <v>159</v>
      </c>
      <c r="L3" s="74" t="s">
        <v>160</v>
      </c>
      <c r="M3" s="74" t="str">
        <f>H3</f>
        <v>Bürofläche</v>
      </c>
      <c r="N3" s="80" t="s">
        <v>161</v>
      </c>
      <c r="O3" s="10"/>
      <c r="P3" s="96" t="s">
        <v>8</v>
      </c>
      <c r="Q3" s="97"/>
      <c r="R3" s="97"/>
      <c r="S3" s="97"/>
      <c r="T3" s="97"/>
      <c r="U3" s="98"/>
      <c r="V3" s="96" t="s">
        <v>9</v>
      </c>
      <c r="W3" s="97"/>
      <c r="X3" s="97"/>
      <c r="Y3" s="97"/>
      <c r="Z3" s="97"/>
      <c r="AA3" s="97"/>
      <c r="AB3" s="97"/>
      <c r="AC3" s="97"/>
      <c r="AD3" s="97"/>
      <c r="AE3" s="97"/>
      <c r="AF3" s="97"/>
      <c r="AG3" s="97"/>
      <c r="AH3" s="97"/>
      <c r="AI3" s="97"/>
      <c r="AJ3" s="97"/>
      <c r="AK3" s="97"/>
      <c r="AL3" s="97"/>
      <c r="AM3" s="97"/>
      <c r="AN3" s="97"/>
      <c r="AO3" s="97"/>
      <c r="AP3" s="97"/>
      <c r="AQ3" s="97"/>
      <c r="AR3" s="97"/>
      <c r="AS3" s="97"/>
      <c r="AT3" s="98"/>
      <c r="AU3" s="96" t="s">
        <v>10</v>
      </c>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8"/>
      <c r="BZ3" s="93" t="s">
        <v>11</v>
      </c>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5"/>
      <c r="DE3" s="80" t="str">
        <f t="shared" ref="DE3" si="0">N3</f>
        <v>Anzahl 
Mitarbeiter
gesamt</v>
      </c>
      <c r="DF3" s="77" t="s">
        <v>165</v>
      </c>
      <c r="DG3" s="77" t="s">
        <v>166</v>
      </c>
      <c r="DH3" s="77" t="s">
        <v>135</v>
      </c>
      <c r="DI3" s="77" t="s">
        <v>13</v>
      </c>
      <c r="DJ3" s="77" t="s">
        <v>154</v>
      </c>
      <c r="DK3" s="77" t="s">
        <v>136</v>
      </c>
      <c r="DL3" s="77" t="s">
        <v>139</v>
      </c>
      <c r="DM3" s="77" t="s">
        <v>15</v>
      </c>
      <c r="DN3" s="77" t="s">
        <v>168</v>
      </c>
      <c r="DO3" s="77" t="s">
        <v>14</v>
      </c>
      <c r="DP3" s="87" t="s">
        <v>153</v>
      </c>
      <c r="DQ3" s="121" t="s">
        <v>173</v>
      </c>
      <c r="DR3" s="77" t="s">
        <v>134</v>
      </c>
      <c r="DS3" s="90" t="s">
        <v>149</v>
      </c>
      <c r="DT3" s="119" t="s">
        <v>155</v>
      </c>
      <c r="DU3" s="61" t="s">
        <v>174</v>
      </c>
    </row>
    <row r="4" spans="2:125" ht="29.25" customHeight="1" thickBot="1" x14ac:dyDescent="0.3">
      <c r="B4" s="109"/>
      <c r="C4" s="109"/>
      <c r="D4" s="109"/>
      <c r="E4" s="109"/>
      <c r="F4" s="112"/>
      <c r="G4" s="75"/>
      <c r="H4" s="75"/>
      <c r="I4" s="112"/>
      <c r="J4" s="75"/>
      <c r="K4" s="75"/>
      <c r="L4" s="112"/>
      <c r="M4" s="75"/>
      <c r="N4" s="114"/>
      <c r="O4" s="11" t="s">
        <v>162</v>
      </c>
      <c r="P4" s="12" t="s">
        <v>16</v>
      </c>
      <c r="Q4" s="93">
        <v>14</v>
      </c>
      <c r="R4" s="95"/>
      <c r="S4" s="93">
        <v>30</v>
      </c>
      <c r="T4" s="94"/>
      <c r="U4" s="95"/>
      <c r="V4" s="93" t="s">
        <v>17</v>
      </c>
      <c r="W4" s="94"/>
      <c r="X4" s="95"/>
      <c r="Y4" s="93">
        <v>10</v>
      </c>
      <c r="Z4" s="94"/>
      <c r="AA4" s="95"/>
      <c r="AB4" s="93">
        <v>13</v>
      </c>
      <c r="AC4" s="94"/>
      <c r="AD4" s="95"/>
      <c r="AE4" s="93">
        <v>20</v>
      </c>
      <c r="AF4" s="94"/>
      <c r="AG4" s="94"/>
      <c r="AH4" s="94"/>
      <c r="AI4" s="94"/>
      <c r="AJ4" s="95"/>
      <c r="AK4" s="93">
        <v>40</v>
      </c>
      <c r="AL4" s="94"/>
      <c r="AM4" s="94"/>
      <c r="AN4" s="94"/>
      <c r="AO4" s="94"/>
      <c r="AP4" s="94"/>
      <c r="AQ4" s="94"/>
      <c r="AR4" s="94"/>
      <c r="AS4" s="94"/>
      <c r="AT4" s="95"/>
      <c r="AU4" s="93" t="s">
        <v>18</v>
      </c>
      <c r="AV4" s="94"/>
      <c r="AW4" s="95"/>
      <c r="AX4" s="93">
        <v>32</v>
      </c>
      <c r="AY4" s="94"/>
      <c r="AZ4" s="94"/>
      <c r="BA4" s="94"/>
      <c r="BB4" s="95"/>
      <c r="BC4" s="93">
        <v>50</v>
      </c>
      <c r="BD4" s="94"/>
      <c r="BE4" s="94"/>
      <c r="BF4" s="94"/>
      <c r="BG4" s="94"/>
      <c r="BH4" s="94"/>
      <c r="BI4" s="94"/>
      <c r="BJ4" s="95"/>
      <c r="BK4" s="93">
        <v>51</v>
      </c>
      <c r="BL4" s="94"/>
      <c r="BM4" s="94"/>
      <c r="BN4" s="94"/>
      <c r="BO4" s="94"/>
      <c r="BP4" s="94"/>
      <c r="BQ4" s="94"/>
      <c r="BR4" s="94"/>
      <c r="BS4" s="94"/>
      <c r="BT4" s="95"/>
      <c r="BU4" s="93"/>
      <c r="BV4" s="94"/>
      <c r="BW4" s="94"/>
      <c r="BX4" s="94"/>
      <c r="BY4" s="95"/>
      <c r="BZ4" s="93" t="s">
        <v>19</v>
      </c>
      <c r="CA4" s="94"/>
      <c r="CB4" s="95"/>
      <c r="CC4" s="93">
        <v>36</v>
      </c>
      <c r="CD4" s="94"/>
      <c r="CE4" s="94"/>
      <c r="CF4" s="94"/>
      <c r="CG4" s="95"/>
      <c r="CH4" s="93">
        <v>39</v>
      </c>
      <c r="CI4" s="94"/>
      <c r="CJ4" s="95"/>
      <c r="CK4" s="93">
        <v>60</v>
      </c>
      <c r="CL4" s="94"/>
      <c r="CM4" s="94"/>
      <c r="CN4" s="94"/>
      <c r="CO4" s="95"/>
      <c r="CP4" s="93">
        <v>61</v>
      </c>
      <c r="CQ4" s="94"/>
      <c r="CR4" s="95"/>
      <c r="CS4" s="93">
        <v>62</v>
      </c>
      <c r="CT4" s="94"/>
      <c r="CU4" s="94"/>
      <c r="CV4" s="94"/>
      <c r="CW4" s="94"/>
      <c r="CX4" s="94"/>
      <c r="CY4" s="94"/>
      <c r="CZ4" s="95"/>
      <c r="DA4" s="93">
        <v>70</v>
      </c>
      <c r="DB4" s="94"/>
      <c r="DC4" s="94"/>
      <c r="DD4" s="95"/>
      <c r="DE4" s="81"/>
      <c r="DF4" s="78"/>
      <c r="DG4" s="78"/>
      <c r="DH4" s="78"/>
      <c r="DI4" s="78"/>
      <c r="DJ4" s="78"/>
      <c r="DK4" s="78"/>
      <c r="DL4" s="78"/>
      <c r="DM4" s="78"/>
      <c r="DN4" s="78"/>
      <c r="DO4" s="78"/>
      <c r="DP4" s="88"/>
      <c r="DQ4" s="122"/>
      <c r="DR4" s="78"/>
      <c r="DS4" s="91"/>
      <c r="DT4" s="119"/>
      <c r="DU4" s="61"/>
    </row>
    <row r="5" spans="2:125" ht="23.25" customHeight="1" thickBot="1" x14ac:dyDescent="0.3">
      <c r="B5" s="110"/>
      <c r="C5" s="110"/>
      <c r="D5" s="110"/>
      <c r="E5" s="110"/>
      <c r="F5" s="113"/>
      <c r="G5" s="76"/>
      <c r="H5" s="76"/>
      <c r="I5" s="113"/>
      <c r="J5" s="76"/>
      <c r="K5" s="76"/>
      <c r="L5" s="113"/>
      <c r="M5" s="76"/>
      <c r="N5" s="115"/>
      <c r="O5" s="13" t="s">
        <v>163</v>
      </c>
      <c r="P5" s="14" t="s">
        <v>16</v>
      </c>
      <c r="Q5" s="14">
        <v>14</v>
      </c>
      <c r="R5" s="15" t="s">
        <v>20</v>
      </c>
      <c r="S5" s="15" t="s">
        <v>21</v>
      </c>
      <c r="T5" s="15" t="s">
        <v>22</v>
      </c>
      <c r="U5" s="15" t="s">
        <v>23</v>
      </c>
      <c r="V5" s="15" t="s">
        <v>24</v>
      </c>
      <c r="W5" s="15" t="s">
        <v>25</v>
      </c>
      <c r="X5" s="15" t="s">
        <v>26</v>
      </c>
      <c r="Y5" s="15" t="s">
        <v>27</v>
      </c>
      <c r="Z5" s="15" t="s">
        <v>28</v>
      </c>
      <c r="AA5" s="15" t="s">
        <v>29</v>
      </c>
      <c r="AB5" s="15" t="s">
        <v>30</v>
      </c>
      <c r="AC5" s="15" t="s">
        <v>31</v>
      </c>
      <c r="AD5" s="15" t="s">
        <v>32</v>
      </c>
      <c r="AE5" s="16" t="s">
        <v>33</v>
      </c>
      <c r="AF5" s="17" t="s">
        <v>34</v>
      </c>
      <c r="AG5" s="17" t="s">
        <v>35</v>
      </c>
      <c r="AH5" s="17" t="s">
        <v>36</v>
      </c>
      <c r="AI5" s="17" t="s">
        <v>37</v>
      </c>
      <c r="AJ5" s="17" t="s">
        <v>38</v>
      </c>
      <c r="AK5" s="17" t="s">
        <v>39</v>
      </c>
      <c r="AL5" s="17" t="s">
        <v>40</v>
      </c>
      <c r="AM5" s="17" t="s">
        <v>41</v>
      </c>
      <c r="AN5" s="17" t="s">
        <v>42</v>
      </c>
      <c r="AO5" s="17" t="s">
        <v>43</v>
      </c>
      <c r="AP5" s="17" t="s">
        <v>44</v>
      </c>
      <c r="AQ5" s="17" t="s">
        <v>45</v>
      </c>
      <c r="AR5" s="17" t="s">
        <v>46</v>
      </c>
      <c r="AS5" s="17" t="s">
        <v>47</v>
      </c>
      <c r="AT5" s="17" t="s">
        <v>48</v>
      </c>
      <c r="AU5" s="17" t="s">
        <v>18</v>
      </c>
      <c r="AV5" s="17" t="s">
        <v>26</v>
      </c>
      <c r="AW5" s="17" t="s">
        <v>49</v>
      </c>
      <c r="AX5" s="17" t="s">
        <v>50</v>
      </c>
      <c r="AY5" s="17" t="s">
        <v>51</v>
      </c>
      <c r="AZ5" s="17" t="s">
        <v>52</v>
      </c>
      <c r="BA5" s="17" t="s">
        <v>53</v>
      </c>
      <c r="BB5" s="17" t="s">
        <v>54</v>
      </c>
      <c r="BC5" s="17" t="s">
        <v>55</v>
      </c>
      <c r="BD5" s="17" t="s">
        <v>56</v>
      </c>
      <c r="BE5" s="17" t="s">
        <v>57</v>
      </c>
      <c r="BF5" s="17" t="s">
        <v>58</v>
      </c>
      <c r="BG5" s="17" t="s">
        <v>59</v>
      </c>
      <c r="BH5" s="17" t="s">
        <v>60</v>
      </c>
      <c r="BI5" s="17" t="s">
        <v>61</v>
      </c>
      <c r="BJ5" s="17" t="s">
        <v>62</v>
      </c>
      <c r="BK5" s="17" t="s">
        <v>63</v>
      </c>
      <c r="BL5" s="17" t="s">
        <v>64</v>
      </c>
      <c r="BM5" s="17" t="s">
        <v>65</v>
      </c>
      <c r="BN5" s="17" t="s">
        <v>66</v>
      </c>
      <c r="BO5" s="17" t="s">
        <v>67</v>
      </c>
      <c r="BP5" s="17" t="s">
        <v>68</v>
      </c>
      <c r="BQ5" s="17" t="s">
        <v>69</v>
      </c>
      <c r="BR5" s="17" t="s">
        <v>70</v>
      </c>
      <c r="BS5" s="17" t="s">
        <v>71</v>
      </c>
      <c r="BT5" s="17" t="s">
        <v>72</v>
      </c>
      <c r="BU5" s="17" t="s">
        <v>73</v>
      </c>
      <c r="BV5" s="17" t="s">
        <v>74</v>
      </c>
      <c r="BW5" s="17" t="s">
        <v>75</v>
      </c>
      <c r="BX5" s="17" t="s">
        <v>76</v>
      </c>
      <c r="BY5" s="17" t="s">
        <v>77</v>
      </c>
      <c r="BZ5" s="17" t="s">
        <v>19</v>
      </c>
      <c r="CA5" s="17" t="s">
        <v>78</v>
      </c>
      <c r="CB5" s="17" t="s">
        <v>79</v>
      </c>
      <c r="CC5" s="17" t="s">
        <v>80</v>
      </c>
      <c r="CD5" s="17" t="s">
        <v>81</v>
      </c>
      <c r="CE5" s="17" t="s">
        <v>82</v>
      </c>
      <c r="CF5" s="17" t="s">
        <v>83</v>
      </c>
      <c r="CG5" s="17" t="s">
        <v>84</v>
      </c>
      <c r="CH5" s="17" t="s">
        <v>85</v>
      </c>
      <c r="CI5" s="17" t="s">
        <v>86</v>
      </c>
      <c r="CJ5" s="17" t="s">
        <v>87</v>
      </c>
      <c r="CK5" s="17" t="s">
        <v>88</v>
      </c>
      <c r="CL5" s="17" t="s">
        <v>89</v>
      </c>
      <c r="CM5" s="17" t="s">
        <v>90</v>
      </c>
      <c r="CN5" s="17" t="s">
        <v>91</v>
      </c>
      <c r="CO5" s="17" t="s">
        <v>92</v>
      </c>
      <c r="CP5" s="17" t="s">
        <v>93</v>
      </c>
      <c r="CQ5" s="17" t="s">
        <v>94</v>
      </c>
      <c r="CR5" s="17" t="s">
        <v>95</v>
      </c>
      <c r="CS5" s="17" t="s">
        <v>96</v>
      </c>
      <c r="CT5" s="17" t="s">
        <v>97</v>
      </c>
      <c r="CU5" s="17" t="s">
        <v>98</v>
      </c>
      <c r="CV5" s="17" t="s">
        <v>99</v>
      </c>
      <c r="CW5" s="17" t="s">
        <v>100</v>
      </c>
      <c r="CX5" s="17" t="s">
        <v>101</v>
      </c>
      <c r="CY5" s="17" t="s">
        <v>102</v>
      </c>
      <c r="CZ5" s="17" t="s">
        <v>103</v>
      </c>
      <c r="DA5" s="17" t="s">
        <v>104</v>
      </c>
      <c r="DB5" s="17" t="s">
        <v>105</v>
      </c>
      <c r="DC5" s="17" t="s">
        <v>106</v>
      </c>
      <c r="DD5" s="16" t="s">
        <v>107</v>
      </c>
      <c r="DE5" s="82"/>
      <c r="DF5" s="79"/>
      <c r="DG5" s="79"/>
      <c r="DH5" s="79"/>
      <c r="DI5" s="79"/>
      <c r="DJ5" s="79"/>
      <c r="DK5" s="79"/>
      <c r="DL5" s="79"/>
      <c r="DM5" s="79"/>
      <c r="DN5" s="79"/>
      <c r="DO5" s="79"/>
      <c r="DP5" s="89"/>
      <c r="DQ5" s="123"/>
      <c r="DR5" s="79"/>
      <c r="DS5" s="92"/>
      <c r="DT5" s="120"/>
      <c r="DU5" s="62"/>
    </row>
    <row r="6" spans="2:125" x14ac:dyDescent="0.25">
      <c r="B6" s="34" t="s">
        <v>108</v>
      </c>
      <c r="C6" s="31" t="s">
        <v>109</v>
      </c>
      <c r="D6" s="31" t="s">
        <v>143</v>
      </c>
      <c r="E6" s="32" t="s">
        <v>110</v>
      </c>
      <c r="F6" s="31">
        <v>1882</v>
      </c>
      <c r="G6" s="33">
        <v>25701</v>
      </c>
      <c r="H6" s="33">
        <v>1625</v>
      </c>
      <c r="I6" s="33">
        <v>50</v>
      </c>
      <c r="J6" s="33">
        <f t="shared" ref="J6:J14" si="1">I6-K6-L6</f>
        <v>21</v>
      </c>
      <c r="K6" s="33">
        <v>18</v>
      </c>
      <c r="L6" s="33">
        <v>11</v>
      </c>
      <c r="M6" s="57">
        <f t="shared" ref="M6:M26" si="2">H6</f>
        <v>1625</v>
      </c>
      <c r="N6" s="25">
        <v>23</v>
      </c>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v>6</v>
      </c>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v>2</v>
      </c>
      <c r="CT6" s="25"/>
      <c r="CU6" s="25"/>
      <c r="CV6" s="25"/>
      <c r="CW6" s="25"/>
      <c r="CX6" s="25">
        <v>8</v>
      </c>
      <c r="CY6" s="25">
        <v>14</v>
      </c>
      <c r="CZ6" s="25"/>
      <c r="DA6" s="25"/>
      <c r="DB6" s="25"/>
      <c r="DC6" s="25"/>
      <c r="DD6" s="25"/>
      <c r="DE6" s="25">
        <f>N6</f>
        <v>23</v>
      </c>
      <c r="DF6" s="22">
        <v>0</v>
      </c>
      <c r="DG6" s="73">
        <v>-60000</v>
      </c>
      <c r="DH6" s="73">
        <v>15000</v>
      </c>
      <c r="DI6" s="73">
        <v>6000</v>
      </c>
      <c r="DJ6" s="73">
        <v>212500</v>
      </c>
      <c r="DK6" s="73">
        <v>154000</v>
      </c>
      <c r="DL6" s="73">
        <v>250000</v>
      </c>
      <c r="DM6" s="73">
        <v>77000</v>
      </c>
      <c r="DN6" s="73">
        <v>1000</v>
      </c>
      <c r="DO6" s="73">
        <v>15500</v>
      </c>
      <c r="DP6" s="73"/>
      <c r="DQ6" s="124">
        <f>SUM(DF6:DP8)</f>
        <v>671000</v>
      </c>
      <c r="DR6" s="73">
        <f>SUM(DQ6:DQ8)/SUM(DE6:DE8)</f>
        <v>2673.3067729083664</v>
      </c>
      <c r="DS6" s="45">
        <f t="shared" ref="DS6:DS26" si="3">IF(M6&gt;0,IF(DE6&gt;0,M6/DE6,0))</f>
        <v>70.652173913043484</v>
      </c>
      <c r="DT6" s="51" t="s">
        <v>182</v>
      </c>
      <c r="DU6" s="52" t="s">
        <v>175</v>
      </c>
    </row>
    <row r="7" spans="2:125" ht="13.5" customHeight="1" x14ac:dyDescent="0.25">
      <c r="B7" s="35" t="s">
        <v>108</v>
      </c>
      <c r="C7" s="3" t="s">
        <v>111</v>
      </c>
      <c r="D7" s="3" t="s">
        <v>143</v>
      </c>
      <c r="E7" s="4" t="s">
        <v>145</v>
      </c>
      <c r="F7" s="3">
        <v>1882</v>
      </c>
      <c r="G7" s="5">
        <f>15429-G8</f>
        <v>7909</v>
      </c>
      <c r="H7" s="5">
        <v>6283</v>
      </c>
      <c r="I7" s="5">
        <v>175</v>
      </c>
      <c r="J7" s="5">
        <f t="shared" si="1"/>
        <v>161</v>
      </c>
      <c r="K7" s="5">
        <v>5</v>
      </c>
      <c r="L7" s="5">
        <v>9</v>
      </c>
      <c r="M7" s="58">
        <f t="shared" si="2"/>
        <v>6283</v>
      </c>
      <c r="N7" s="5">
        <v>202</v>
      </c>
      <c r="O7" s="5"/>
      <c r="P7" s="5">
        <v>2</v>
      </c>
      <c r="Q7" s="5"/>
      <c r="R7" s="5"/>
      <c r="S7" s="5">
        <v>5</v>
      </c>
      <c r="T7" s="5"/>
      <c r="U7" s="5">
        <v>3</v>
      </c>
      <c r="V7" s="5"/>
      <c r="W7" s="5">
        <v>3</v>
      </c>
      <c r="X7" s="5"/>
      <c r="Y7" s="5">
        <v>2</v>
      </c>
      <c r="Z7" s="5">
        <v>4</v>
      </c>
      <c r="AA7" s="5"/>
      <c r="AB7" s="5">
        <v>2</v>
      </c>
      <c r="AC7" s="5">
        <v>2</v>
      </c>
      <c r="AD7" s="5">
        <v>9</v>
      </c>
      <c r="AE7" s="5"/>
      <c r="AF7" s="5"/>
      <c r="AG7" s="5"/>
      <c r="AH7" s="5"/>
      <c r="AI7" s="5">
        <v>1</v>
      </c>
      <c r="AJ7" s="5"/>
      <c r="AK7" s="5"/>
      <c r="AL7" s="5">
        <v>1</v>
      </c>
      <c r="AM7" s="5">
        <v>1</v>
      </c>
      <c r="AN7" s="5">
        <v>1</v>
      </c>
      <c r="AO7" s="5"/>
      <c r="AP7" s="5"/>
      <c r="AQ7" s="5"/>
      <c r="AR7" s="5"/>
      <c r="AS7" s="5"/>
      <c r="AT7" s="5"/>
      <c r="AU7" s="5"/>
      <c r="AV7" s="5"/>
      <c r="AW7" s="5">
        <v>1</v>
      </c>
      <c r="AX7" s="5">
        <v>2</v>
      </c>
      <c r="AY7" s="5">
        <v>8</v>
      </c>
      <c r="AZ7" s="5">
        <v>3</v>
      </c>
      <c r="BA7" s="5"/>
      <c r="BB7" s="5"/>
      <c r="BC7" s="5">
        <v>2</v>
      </c>
      <c r="BD7" s="5">
        <v>6</v>
      </c>
      <c r="BE7" s="5">
        <v>3</v>
      </c>
      <c r="BF7" s="5">
        <v>5</v>
      </c>
      <c r="BG7" s="5">
        <v>8</v>
      </c>
      <c r="BH7" s="5">
        <v>6</v>
      </c>
      <c r="BI7" s="5">
        <v>6</v>
      </c>
      <c r="BJ7" s="5">
        <v>7</v>
      </c>
      <c r="BK7" s="5">
        <v>5</v>
      </c>
      <c r="BL7" s="5">
        <v>2</v>
      </c>
      <c r="BM7" s="5">
        <v>8</v>
      </c>
      <c r="BN7" s="5">
        <v>10</v>
      </c>
      <c r="BO7" s="5">
        <v>6</v>
      </c>
      <c r="BP7" s="5">
        <v>3</v>
      </c>
      <c r="BQ7" s="5">
        <v>3</v>
      </c>
      <c r="BR7" s="5">
        <v>6</v>
      </c>
      <c r="BS7" s="5"/>
      <c r="BT7" s="5"/>
      <c r="BU7" s="5"/>
      <c r="BV7" s="5"/>
      <c r="BW7" s="5"/>
      <c r="BX7" s="5"/>
      <c r="BY7" s="5"/>
      <c r="BZ7" s="5">
        <v>2</v>
      </c>
      <c r="CA7" s="5">
        <v>8</v>
      </c>
      <c r="CB7" s="5"/>
      <c r="CC7" s="5">
        <v>2</v>
      </c>
      <c r="CD7" s="5">
        <v>3</v>
      </c>
      <c r="CE7" s="5">
        <v>8</v>
      </c>
      <c r="CF7" s="5">
        <v>7</v>
      </c>
      <c r="CG7" s="5">
        <v>2</v>
      </c>
      <c r="CH7" s="5"/>
      <c r="CI7" s="5">
        <v>4</v>
      </c>
      <c r="CJ7" s="5">
        <v>5</v>
      </c>
      <c r="CK7" s="5">
        <v>2</v>
      </c>
      <c r="CL7" s="5">
        <v>2</v>
      </c>
      <c r="CM7" s="5">
        <v>7</v>
      </c>
      <c r="CN7" s="5">
        <v>6</v>
      </c>
      <c r="CO7" s="5">
        <v>1</v>
      </c>
      <c r="CP7" s="5">
        <v>1</v>
      </c>
      <c r="CQ7" s="5">
        <v>2</v>
      </c>
      <c r="CR7" s="5">
        <v>3</v>
      </c>
      <c r="CS7" s="5"/>
      <c r="CT7" s="5"/>
      <c r="CU7" s="5"/>
      <c r="CV7" s="5"/>
      <c r="CW7" s="5"/>
      <c r="CX7" s="5"/>
      <c r="CY7" s="5"/>
      <c r="CZ7" s="5"/>
      <c r="DA7" s="5"/>
      <c r="DB7" s="5">
        <v>3</v>
      </c>
      <c r="DC7" s="5">
        <v>2</v>
      </c>
      <c r="DD7" s="5">
        <v>3</v>
      </c>
      <c r="DE7" s="5">
        <f t="shared" ref="DE7:DE26" si="4">N7</f>
        <v>202</v>
      </c>
      <c r="DF7" s="70">
        <v>0</v>
      </c>
      <c r="DG7" s="71"/>
      <c r="DH7" s="71"/>
      <c r="DI7" s="71"/>
      <c r="DJ7" s="71"/>
      <c r="DK7" s="71"/>
      <c r="DL7" s="71"/>
      <c r="DM7" s="71"/>
      <c r="DN7" s="71"/>
      <c r="DO7" s="71"/>
      <c r="DP7" s="71"/>
      <c r="DQ7" s="125"/>
      <c r="DR7" s="71"/>
      <c r="DS7" s="46">
        <f t="shared" si="3"/>
        <v>31.103960396039604</v>
      </c>
      <c r="DT7" s="49" t="s">
        <v>183</v>
      </c>
      <c r="DU7" s="50" t="s">
        <v>176</v>
      </c>
    </row>
    <row r="8" spans="2:125" ht="15" customHeight="1" x14ac:dyDescent="0.25">
      <c r="B8" s="36" t="s">
        <v>108</v>
      </c>
      <c r="C8" s="23" t="s">
        <v>112</v>
      </c>
      <c r="D8" s="23" t="s">
        <v>143</v>
      </c>
      <c r="E8" s="30" t="s">
        <v>145</v>
      </c>
      <c r="F8" s="23">
        <v>1935</v>
      </c>
      <c r="G8" s="25">
        <v>7520</v>
      </c>
      <c r="H8" s="25">
        <v>1849</v>
      </c>
      <c r="I8" s="25">
        <v>27</v>
      </c>
      <c r="J8" s="25">
        <f t="shared" si="1"/>
        <v>20</v>
      </c>
      <c r="K8" s="25">
        <v>5</v>
      </c>
      <c r="L8" s="25">
        <v>2</v>
      </c>
      <c r="M8" s="59">
        <f t="shared" si="2"/>
        <v>1849</v>
      </c>
      <c r="N8" s="25">
        <v>26</v>
      </c>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v>2</v>
      </c>
      <c r="BB8" s="25"/>
      <c r="BC8" s="25"/>
      <c r="BD8" s="25">
        <v>1</v>
      </c>
      <c r="BE8" s="25"/>
      <c r="BF8" s="25"/>
      <c r="BG8" s="25"/>
      <c r="BH8" s="25"/>
      <c r="BI8" s="25"/>
      <c r="BJ8" s="25"/>
      <c r="BK8" s="25"/>
      <c r="BL8" s="25"/>
      <c r="BM8" s="25"/>
      <c r="BN8" s="25"/>
      <c r="BO8" s="25"/>
      <c r="BP8" s="25"/>
      <c r="BQ8" s="25"/>
      <c r="BR8" s="25"/>
      <c r="BS8" s="25"/>
      <c r="BT8" s="25"/>
      <c r="BU8" s="25"/>
      <c r="BV8" s="25">
        <v>7</v>
      </c>
      <c r="BW8" s="25">
        <v>5</v>
      </c>
      <c r="BX8" s="25">
        <v>5</v>
      </c>
      <c r="BY8" s="25">
        <v>4</v>
      </c>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v>2</v>
      </c>
      <c r="DC8" s="25"/>
      <c r="DD8" s="25"/>
      <c r="DE8" s="25">
        <f t="shared" si="4"/>
        <v>26</v>
      </c>
      <c r="DF8" s="72"/>
      <c r="DG8" s="72"/>
      <c r="DH8" s="72"/>
      <c r="DI8" s="72"/>
      <c r="DJ8" s="72"/>
      <c r="DK8" s="72"/>
      <c r="DL8" s="72"/>
      <c r="DM8" s="72"/>
      <c r="DN8" s="72"/>
      <c r="DO8" s="72"/>
      <c r="DP8" s="72"/>
      <c r="DQ8" s="126"/>
      <c r="DR8" s="72"/>
      <c r="DS8" s="47">
        <f t="shared" si="3"/>
        <v>71.115384615384613</v>
      </c>
      <c r="DT8" s="53"/>
      <c r="DU8" s="54"/>
    </row>
    <row r="9" spans="2:125" ht="14.25" customHeight="1" x14ac:dyDescent="0.25">
      <c r="B9" s="35" t="s">
        <v>113</v>
      </c>
      <c r="C9" s="4" t="s">
        <v>189</v>
      </c>
      <c r="D9" s="3" t="s">
        <v>143</v>
      </c>
      <c r="E9" s="3" t="s">
        <v>110</v>
      </c>
      <c r="F9" s="3">
        <v>1907</v>
      </c>
      <c r="G9" s="65">
        <v>10106</v>
      </c>
      <c r="H9" s="7" t="s">
        <v>144</v>
      </c>
      <c r="I9" s="3">
        <v>57</v>
      </c>
      <c r="J9" s="5">
        <f t="shared" si="1"/>
        <v>56</v>
      </c>
      <c r="K9" s="3">
        <v>0</v>
      </c>
      <c r="L9" s="3">
        <v>1</v>
      </c>
      <c r="M9" s="58" t="str">
        <f t="shared" si="2"/>
        <v>2.719</v>
      </c>
      <c r="N9" s="5">
        <v>77</v>
      </c>
      <c r="O9" s="5"/>
      <c r="P9" s="5">
        <v>3</v>
      </c>
      <c r="Q9" s="5">
        <v>1</v>
      </c>
      <c r="R9" s="5">
        <v>11</v>
      </c>
      <c r="S9" s="5"/>
      <c r="T9" s="5"/>
      <c r="U9" s="5"/>
      <c r="V9" s="5">
        <v>2</v>
      </c>
      <c r="W9" s="5">
        <v>1</v>
      </c>
      <c r="X9" s="5">
        <v>1</v>
      </c>
      <c r="Y9" s="5"/>
      <c r="Z9" s="5">
        <v>1</v>
      </c>
      <c r="AA9" s="5"/>
      <c r="AB9" s="5">
        <v>3</v>
      </c>
      <c r="AC9" s="5">
        <v>2</v>
      </c>
      <c r="AD9" s="5">
        <v>6</v>
      </c>
      <c r="AE9" s="5">
        <v>3</v>
      </c>
      <c r="AF9" s="5">
        <v>11</v>
      </c>
      <c r="AG9" s="5">
        <v>14</v>
      </c>
      <c r="AH9" s="5">
        <v>3</v>
      </c>
      <c r="AI9" s="5">
        <v>3</v>
      </c>
      <c r="AJ9" s="5">
        <v>12</v>
      </c>
      <c r="AK9" s="5"/>
      <c r="AL9" s="5"/>
      <c r="AM9" s="5"/>
      <c r="AN9" s="5"/>
      <c r="AO9" s="5"/>
      <c r="AP9" s="5"/>
      <c r="AQ9" s="5"/>
      <c r="AR9" s="5"/>
      <c r="AS9" s="5"/>
      <c r="AT9" s="5"/>
      <c r="AU9" s="5"/>
      <c r="AV9" s="5"/>
      <c r="AW9" s="5">
        <v>2</v>
      </c>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v>1</v>
      </c>
      <c r="CA9" s="5"/>
      <c r="CB9" s="5"/>
      <c r="CC9" s="5"/>
      <c r="CD9" s="5"/>
      <c r="CE9" s="5"/>
      <c r="CF9" s="5"/>
      <c r="CG9" s="5"/>
      <c r="CH9" s="5"/>
      <c r="CI9" s="5"/>
      <c r="CJ9" s="5">
        <v>1</v>
      </c>
      <c r="CK9" s="5"/>
      <c r="CL9" s="5"/>
      <c r="CM9" s="5"/>
      <c r="CN9" s="5"/>
      <c r="CO9" s="5"/>
      <c r="CP9" s="5"/>
      <c r="CQ9" s="5"/>
      <c r="CR9" s="5"/>
      <c r="CS9" s="5"/>
      <c r="CT9" s="5"/>
      <c r="CU9" s="5"/>
      <c r="CV9" s="5"/>
      <c r="CW9" s="5"/>
      <c r="CX9" s="5"/>
      <c r="CY9" s="5"/>
      <c r="CZ9" s="5"/>
      <c r="DA9" s="5"/>
      <c r="DB9" s="5"/>
      <c r="DC9" s="5"/>
      <c r="DD9" s="5"/>
      <c r="DE9" s="5">
        <f t="shared" si="4"/>
        <v>77</v>
      </c>
      <c r="DF9" s="83"/>
      <c r="DG9" s="83"/>
      <c r="DH9" s="70">
        <v>6000</v>
      </c>
      <c r="DI9" s="70">
        <v>2000</v>
      </c>
      <c r="DJ9" s="70">
        <v>120000</v>
      </c>
      <c r="DK9" s="70">
        <v>70000</v>
      </c>
      <c r="DL9" s="70">
        <f>42000</f>
        <v>42000</v>
      </c>
      <c r="DM9" s="70">
        <v>41000</v>
      </c>
      <c r="DN9" s="70">
        <v>12000</v>
      </c>
      <c r="DO9" s="70">
        <v>9000</v>
      </c>
      <c r="DP9" s="116"/>
      <c r="DQ9" s="127">
        <f>SUM(DF9:DP11)</f>
        <v>302000</v>
      </c>
      <c r="DR9" s="70">
        <f>SUM(DQ9:DQ11)/SUM(DE9:DE11)</f>
        <v>3471.2643678160921</v>
      </c>
      <c r="DS9" s="46">
        <f t="shared" si="3"/>
        <v>35.311688311688314</v>
      </c>
      <c r="DT9" s="49" t="s">
        <v>184</v>
      </c>
      <c r="DU9" s="50" t="s">
        <v>177</v>
      </c>
    </row>
    <row r="10" spans="2:125" ht="15.75" customHeight="1" x14ac:dyDescent="0.25">
      <c r="B10" s="36" t="s">
        <v>113</v>
      </c>
      <c r="C10" s="30" t="s">
        <v>190</v>
      </c>
      <c r="D10" s="23" t="s">
        <v>143</v>
      </c>
      <c r="E10" s="23" t="s">
        <v>110</v>
      </c>
      <c r="F10" s="23">
        <v>1975</v>
      </c>
      <c r="G10" s="66"/>
      <c r="H10" s="24">
        <v>1141</v>
      </c>
      <c r="I10" s="23">
        <v>48</v>
      </c>
      <c r="J10" s="25">
        <f t="shared" si="1"/>
        <v>0</v>
      </c>
      <c r="K10" s="23">
        <v>0</v>
      </c>
      <c r="L10" s="23">
        <v>48</v>
      </c>
      <c r="M10" s="59">
        <f t="shared" si="2"/>
        <v>1141</v>
      </c>
      <c r="N10" s="25">
        <v>0</v>
      </c>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f t="shared" si="4"/>
        <v>0</v>
      </c>
      <c r="DF10" s="84"/>
      <c r="DG10" s="84"/>
      <c r="DH10" s="71"/>
      <c r="DI10" s="71"/>
      <c r="DJ10" s="71"/>
      <c r="DK10" s="71"/>
      <c r="DL10" s="71"/>
      <c r="DM10" s="71"/>
      <c r="DN10" s="71"/>
      <c r="DO10" s="71"/>
      <c r="DP10" s="117"/>
      <c r="DQ10" s="125"/>
      <c r="DR10" s="71"/>
      <c r="DS10" s="47">
        <f t="shared" si="3"/>
        <v>0</v>
      </c>
      <c r="DT10" s="53"/>
      <c r="DU10" s="54"/>
    </row>
    <row r="11" spans="2:125" ht="13.5" customHeight="1" x14ac:dyDescent="0.25">
      <c r="B11" s="35" t="s">
        <v>113</v>
      </c>
      <c r="C11" s="4" t="s">
        <v>191</v>
      </c>
      <c r="D11" s="3" t="s">
        <v>143</v>
      </c>
      <c r="E11" s="3" t="s">
        <v>110</v>
      </c>
      <c r="F11" s="3">
        <v>1905</v>
      </c>
      <c r="G11" s="67"/>
      <c r="H11" s="3">
        <v>206</v>
      </c>
      <c r="I11" s="3">
        <v>10</v>
      </c>
      <c r="J11" s="5">
        <f t="shared" si="1"/>
        <v>10</v>
      </c>
      <c r="K11" s="3">
        <v>0</v>
      </c>
      <c r="L11" s="3">
        <v>0</v>
      </c>
      <c r="M11" s="58">
        <f t="shared" si="2"/>
        <v>206</v>
      </c>
      <c r="N11" s="5">
        <v>10</v>
      </c>
      <c r="O11" s="5"/>
      <c r="P11" s="5"/>
      <c r="Q11" s="5"/>
      <c r="R11" s="5"/>
      <c r="S11" s="5">
        <v>3</v>
      </c>
      <c r="T11" s="5"/>
      <c r="U11" s="5"/>
      <c r="V11" s="5"/>
      <c r="W11" s="5">
        <v>6</v>
      </c>
      <c r="X11" s="5"/>
      <c r="Y11" s="5"/>
      <c r="Z11" s="5"/>
      <c r="AA11" s="5"/>
      <c r="AB11" s="5"/>
      <c r="AC11" s="5"/>
      <c r="AD11" s="5">
        <v>1</v>
      </c>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f t="shared" si="4"/>
        <v>10</v>
      </c>
      <c r="DF11" s="85"/>
      <c r="DG11" s="85"/>
      <c r="DH11" s="72"/>
      <c r="DI11" s="72"/>
      <c r="DJ11" s="72"/>
      <c r="DK11" s="72"/>
      <c r="DL11" s="72"/>
      <c r="DM11" s="72"/>
      <c r="DN11" s="72"/>
      <c r="DO11" s="72"/>
      <c r="DP11" s="118"/>
      <c r="DQ11" s="126"/>
      <c r="DR11" s="72"/>
      <c r="DS11" s="46">
        <f t="shared" si="3"/>
        <v>20.6</v>
      </c>
      <c r="DT11" s="49"/>
      <c r="DU11" s="50"/>
    </row>
    <row r="12" spans="2:125" ht="58.5" customHeight="1" x14ac:dyDescent="0.25">
      <c r="B12" s="36" t="s">
        <v>113</v>
      </c>
      <c r="C12" s="23" t="s">
        <v>114</v>
      </c>
      <c r="D12" s="23" t="s">
        <v>143</v>
      </c>
      <c r="E12" s="30" t="s">
        <v>151</v>
      </c>
      <c r="F12" s="23">
        <v>1890</v>
      </c>
      <c r="G12" s="24">
        <v>4300</v>
      </c>
      <c r="H12" s="24">
        <v>4134</v>
      </c>
      <c r="I12" s="23">
        <v>114</v>
      </c>
      <c r="J12" s="25">
        <f t="shared" si="1"/>
        <v>113</v>
      </c>
      <c r="K12" s="23">
        <v>0</v>
      </c>
      <c r="L12" s="23">
        <v>1</v>
      </c>
      <c r="M12" s="59">
        <f t="shared" si="2"/>
        <v>4134</v>
      </c>
      <c r="N12" s="25">
        <v>116</v>
      </c>
      <c r="O12" s="25"/>
      <c r="P12" s="25"/>
      <c r="Q12" s="25"/>
      <c r="R12" s="25"/>
      <c r="S12" s="25"/>
      <c r="T12" s="25">
        <v>1</v>
      </c>
      <c r="U12" s="25"/>
      <c r="V12" s="25"/>
      <c r="W12" s="25">
        <v>1</v>
      </c>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v>2</v>
      </c>
      <c r="BB12" s="25"/>
      <c r="BC12" s="25"/>
      <c r="BD12" s="25">
        <v>5</v>
      </c>
      <c r="BE12" s="25">
        <v>7</v>
      </c>
      <c r="BF12" s="25">
        <v>8</v>
      </c>
      <c r="BG12" s="25">
        <v>6</v>
      </c>
      <c r="BH12" s="25">
        <v>5</v>
      </c>
      <c r="BI12" s="25">
        <v>3</v>
      </c>
      <c r="BJ12" s="25"/>
      <c r="BK12" s="25">
        <v>6</v>
      </c>
      <c r="BL12" s="25">
        <v>2</v>
      </c>
      <c r="BM12" s="25">
        <v>7</v>
      </c>
      <c r="BN12" s="25">
        <v>14</v>
      </c>
      <c r="BO12" s="25">
        <v>3</v>
      </c>
      <c r="BP12" s="25">
        <v>2</v>
      </c>
      <c r="BQ12" s="25">
        <v>1</v>
      </c>
      <c r="BR12" s="25">
        <v>3</v>
      </c>
      <c r="BS12" s="25"/>
      <c r="BT12" s="25"/>
      <c r="BU12" s="25"/>
      <c r="BV12" s="25">
        <v>5</v>
      </c>
      <c r="BW12" s="25">
        <v>6</v>
      </c>
      <c r="BX12" s="25">
        <v>6</v>
      </c>
      <c r="BY12" s="25">
        <v>4</v>
      </c>
      <c r="BZ12" s="25"/>
      <c r="CA12" s="25"/>
      <c r="CB12" s="25"/>
      <c r="CC12" s="25"/>
      <c r="CD12" s="25"/>
      <c r="CE12" s="25"/>
      <c r="CF12" s="25"/>
      <c r="CG12" s="25"/>
      <c r="CH12" s="25"/>
      <c r="CI12" s="25"/>
      <c r="CJ12" s="25"/>
      <c r="CK12" s="25">
        <v>1</v>
      </c>
      <c r="CL12" s="25">
        <v>8</v>
      </c>
      <c r="CM12" s="25">
        <v>11</v>
      </c>
      <c r="CN12" s="25"/>
      <c r="CO12" s="25"/>
      <c r="CP12" s="25"/>
      <c r="CQ12" s="25"/>
      <c r="CR12" s="25">
        <v>4</v>
      </c>
      <c r="CS12" s="25"/>
      <c r="CT12" s="25"/>
      <c r="CU12" s="25"/>
      <c r="CV12" s="25"/>
      <c r="CW12" s="25"/>
      <c r="CX12" s="25"/>
      <c r="CY12" s="25"/>
      <c r="CZ12" s="25"/>
      <c r="DA12" s="25"/>
      <c r="DB12" s="25"/>
      <c r="DC12" s="25"/>
      <c r="DD12" s="25"/>
      <c r="DE12" s="25">
        <f t="shared" si="4"/>
        <v>116</v>
      </c>
      <c r="DF12" s="26">
        <v>32000</v>
      </c>
      <c r="DG12" s="26"/>
      <c r="DH12" s="26">
        <v>200</v>
      </c>
      <c r="DI12" s="26">
        <v>1500</v>
      </c>
      <c r="DJ12" s="26">
        <v>80000</v>
      </c>
      <c r="DK12" s="26">
        <v>45000</v>
      </c>
      <c r="DL12" s="26">
        <v>20000</v>
      </c>
      <c r="DM12" s="26">
        <v>40300</v>
      </c>
      <c r="DN12" s="26">
        <v>13000</v>
      </c>
      <c r="DO12" s="26">
        <v>4000</v>
      </c>
      <c r="DP12" s="26"/>
      <c r="DQ12" s="28">
        <f t="shared" ref="DQ12:DQ26" si="5">SUM(DF12:DP12)</f>
        <v>236000</v>
      </c>
      <c r="DR12" s="26">
        <f>DQ12/DE12</f>
        <v>2034.4827586206898</v>
      </c>
      <c r="DS12" s="47">
        <f t="shared" si="3"/>
        <v>35.637931034482762</v>
      </c>
      <c r="DT12" s="53" t="s">
        <v>185</v>
      </c>
      <c r="DU12" s="54" t="s">
        <v>178</v>
      </c>
    </row>
    <row r="13" spans="2:125" ht="15" customHeight="1" x14ac:dyDescent="0.25">
      <c r="B13" s="35" t="s">
        <v>113</v>
      </c>
      <c r="C13" s="3" t="s">
        <v>115</v>
      </c>
      <c r="D13" s="3" t="s">
        <v>143</v>
      </c>
      <c r="E13" s="3" t="s">
        <v>110</v>
      </c>
      <c r="F13" s="3">
        <v>1955</v>
      </c>
      <c r="G13" s="6">
        <v>5900</v>
      </c>
      <c r="H13" s="6">
        <v>2473</v>
      </c>
      <c r="I13" s="3">
        <v>33</v>
      </c>
      <c r="J13" s="5">
        <f t="shared" si="1"/>
        <v>32</v>
      </c>
      <c r="K13" s="3">
        <v>0</v>
      </c>
      <c r="L13" s="3">
        <v>1</v>
      </c>
      <c r="M13" s="58">
        <f t="shared" si="2"/>
        <v>2473</v>
      </c>
      <c r="N13" s="5">
        <v>39</v>
      </c>
      <c r="O13" s="5"/>
      <c r="P13" s="5">
        <v>1</v>
      </c>
      <c r="Q13" s="5"/>
      <c r="R13" s="5"/>
      <c r="S13" s="5"/>
      <c r="T13" s="5"/>
      <c r="U13" s="5"/>
      <c r="V13" s="5"/>
      <c r="W13" s="5"/>
      <c r="X13" s="5"/>
      <c r="Y13" s="5">
        <v>1</v>
      </c>
      <c r="Z13" s="5"/>
      <c r="AA13" s="5"/>
      <c r="AB13" s="5"/>
      <c r="AC13" s="5"/>
      <c r="AD13" s="5"/>
      <c r="AE13" s="5"/>
      <c r="AF13" s="5"/>
      <c r="AG13" s="5"/>
      <c r="AH13" s="5"/>
      <c r="AI13" s="5"/>
      <c r="AJ13" s="5"/>
      <c r="AK13" s="5">
        <v>2</v>
      </c>
      <c r="AL13" s="5">
        <v>2</v>
      </c>
      <c r="AM13" s="5">
        <v>7</v>
      </c>
      <c r="AN13" s="5">
        <v>4</v>
      </c>
      <c r="AO13" s="5"/>
      <c r="AP13" s="5"/>
      <c r="AQ13" s="5"/>
      <c r="AR13" s="5"/>
      <c r="AS13" s="5"/>
      <c r="AT13" s="5"/>
      <c r="AU13" s="5"/>
      <c r="AV13" s="5"/>
      <c r="AW13" s="5"/>
      <c r="AX13" s="5">
        <v>1</v>
      </c>
      <c r="AY13" s="5">
        <v>3</v>
      </c>
      <c r="AZ13" s="5">
        <v>5</v>
      </c>
      <c r="BA13" s="5">
        <v>7</v>
      </c>
      <c r="BB13" s="5"/>
      <c r="BC13" s="5"/>
      <c r="BD13" s="5"/>
      <c r="BE13" s="5"/>
      <c r="BF13" s="5">
        <v>7</v>
      </c>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f t="shared" si="4"/>
        <v>39</v>
      </c>
      <c r="DF13" s="18">
        <v>0</v>
      </c>
      <c r="DG13" s="18">
        <v>15000</v>
      </c>
      <c r="DH13" s="18">
        <v>100</v>
      </c>
      <c r="DI13" s="18">
        <v>900</v>
      </c>
      <c r="DJ13" s="18">
        <v>55000</v>
      </c>
      <c r="DK13" s="18">
        <v>31000</v>
      </c>
      <c r="DL13" s="18">
        <v>15000</v>
      </c>
      <c r="DM13" s="18">
        <v>16000</v>
      </c>
      <c r="DN13" s="18">
        <v>3700</v>
      </c>
      <c r="DO13" s="18">
        <v>1700</v>
      </c>
      <c r="DP13" s="18"/>
      <c r="DQ13" s="19">
        <f t="shared" si="5"/>
        <v>138400</v>
      </c>
      <c r="DR13" s="18">
        <f t="shared" ref="DR13:DR26" si="6">DQ13/DE13</f>
        <v>3548.7179487179487</v>
      </c>
      <c r="DS13" s="46">
        <f t="shared" si="3"/>
        <v>63.410256410256409</v>
      </c>
      <c r="DT13" s="49" t="s">
        <v>186</v>
      </c>
      <c r="DU13" s="50" t="s">
        <v>179</v>
      </c>
    </row>
    <row r="14" spans="2:125" x14ac:dyDescent="0.25">
      <c r="B14" s="36" t="s">
        <v>113</v>
      </c>
      <c r="C14" s="23" t="s">
        <v>116</v>
      </c>
      <c r="D14" s="23" t="s">
        <v>143</v>
      </c>
      <c r="E14" s="23" t="s">
        <v>110</v>
      </c>
      <c r="F14" s="23">
        <v>1930</v>
      </c>
      <c r="G14" s="24">
        <v>2402</v>
      </c>
      <c r="H14" s="24">
        <v>1215</v>
      </c>
      <c r="I14" s="23">
        <v>31</v>
      </c>
      <c r="J14" s="25">
        <f t="shared" si="1"/>
        <v>30</v>
      </c>
      <c r="K14" s="23"/>
      <c r="L14" s="23">
        <v>1</v>
      </c>
      <c r="M14" s="59">
        <f t="shared" si="2"/>
        <v>1215</v>
      </c>
      <c r="N14" s="25">
        <v>31</v>
      </c>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v>7</v>
      </c>
      <c r="CO14" s="25"/>
      <c r="CP14" s="25"/>
      <c r="CQ14" s="25"/>
      <c r="CR14" s="25"/>
      <c r="CS14" s="25"/>
      <c r="CT14" s="25"/>
      <c r="CU14" s="25"/>
      <c r="CV14" s="25"/>
      <c r="CW14" s="25"/>
      <c r="CX14" s="25"/>
      <c r="CY14" s="25"/>
      <c r="CZ14" s="25"/>
      <c r="DA14" s="25">
        <v>3</v>
      </c>
      <c r="DB14" s="25">
        <v>8</v>
      </c>
      <c r="DC14" s="25">
        <v>7</v>
      </c>
      <c r="DD14" s="25">
        <v>8</v>
      </c>
      <c r="DE14" s="25">
        <f t="shared" si="4"/>
        <v>31</v>
      </c>
      <c r="DF14" s="26">
        <v>0</v>
      </c>
      <c r="DG14" s="26"/>
      <c r="DH14" s="26">
        <v>20</v>
      </c>
      <c r="DI14" s="26">
        <v>400</v>
      </c>
      <c r="DJ14" s="26">
        <v>15000</v>
      </c>
      <c r="DK14" s="26">
        <v>20000</v>
      </c>
      <c r="DL14" s="26">
        <v>1100</v>
      </c>
      <c r="DM14" s="26">
        <v>8550</v>
      </c>
      <c r="DN14" s="26">
        <v>400</v>
      </c>
      <c r="DO14" s="26">
        <v>1100</v>
      </c>
      <c r="DP14" s="26"/>
      <c r="DQ14" s="28">
        <f t="shared" si="5"/>
        <v>46570</v>
      </c>
      <c r="DR14" s="26">
        <f t="shared" si="6"/>
        <v>1502.258064516129</v>
      </c>
      <c r="DS14" s="47">
        <f t="shared" si="3"/>
        <v>39.193548387096776</v>
      </c>
      <c r="DT14" s="53"/>
      <c r="DU14" s="54"/>
    </row>
    <row r="15" spans="2:125" x14ac:dyDescent="0.25">
      <c r="B15" s="35" t="s">
        <v>113</v>
      </c>
      <c r="C15" s="3" t="s">
        <v>117</v>
      </c>
      <c r="D15" s="3" t="s">
        <v>140</v>
      </c>
      <c r="E15" s="3" t="s">
        <v>110</v>
      </c>
      <c r="F15" s="3">
        <v>1969</v>
      </c>
      <c r="G15" s="8">
        <v>7343</v>
      </c>
      <c r="H15" s="3">
        <v>894</v>
      </c>
      <c r="I15" s="3">
        <v>3</v>
      </c>
      <c r="J15" s="5">
        <f t="shared" ref="J15:J20" si="7">I15-K15-L15</f>
        <v>2</v>
      </c>
      <c r="K15" s="3"/>
      <c r="L15" s="3">
        <v>1</v>
      </c>
      <c r="M15" s="58">
        <f t="shared" si="2"/>
        <v>894</v>
      </c>
      <c r="N15" s="5">
        <v>2</v>
      </c>
      <c r="O15" s="5"/>
      <c r="P15" s="5"/>
      <c r="Q15" s="5"/>
      <c r="R15" s="5"/>
      <c r="S15" s="5"/>
      <c r="T15" s="5"/>
      <c r="U15" s="5"/>
      <c r="V15" s="5"/>
      <c r="W15" s="5"/>
      <c r="X15" s="5"/>
      <c r="Y15" s="5"/>
      <c r="Z15" s="5"/>
      <c r="AA15" s="5"/>
      <c r="AB15" s="5"/>
      <c r="AC15" s="5"/>
      <c r="AD15" s="5">
        <v>2</v>
      </c>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f t="shared" si="4"/>
        <v>2</v>
      </c>
      <c r="DF15" s="18">
        <v>0</v>
      </c>
      <c r="DG15" s="18"/>
      <c r="DH15" s="18">
        <v>0</v>
      </c>
      <c r="DI15" s="18">
        <v>400</v>
      </c>
      <c r="DJ15" s="18">
        <v>12000</v>
      </c>
      <c r="DK15" s="18">
        <v>19500</v>
      </c>
      <c r="DL15" s="18">
        <v>13000</v>
      </c>
      <c r="DM15" s="18">
        <v>4100</v>
      </c>
      <c r="DN15" s="18">
        <v>1700</v>
      </c>
      <c r="DO15" s="18">
        <v>400</v>
      </c>
      <c r="DP15" s="18"/>
      <c r="DQ15" s="19">
        <f t="shared" si="5"/>
        <v>51100</v>
      </c>
      <c r="DR15" s="18">
        <f t="shared" si="6"/>
        <v>25550</v>
      </c>
      <c r="DS15" s="46">
        <f t="shared" si="3"/>
        <v>447</v>
      </c>
      <c r="DT15" s="49"/>
      <c r="DU15" s="50"/>
    </row>
    <row r="16" spans="2:125" x14ac:dyDescent="0.25">
      <c r="B16" s="36" t="s">
        <v>113</v>
      </c>
      <c r="C16" s="23" t="s">
        <v>118</v>
      </c>
      <c r="D16" s="23" t="s">
        <v>143</v>
      </c>
      <c r="E16" s="23" t="s">
        <v>110</v>
      </c>
      <c r="F16" s="23">
        <v>1986</v>
      </c>
      <c r="G16" s="23">
        <v>708</v>
      </c>
      <c r="H16" s="23">
        <v>341</v>
      </c>
      <c r="I16" s="23">
        <v>8</v>
      </c>
      <c r="J16" s="25">
        <f t="shared" si="7"/>
        <v>8</v>
      </c>
      <c r="K16" s="23"/>
      <c r="L16" s="23">
        <v>0</v>
      </c>
      <c r="M16" s="59">
        <f t="shared" si="2"/>
        <v>341</v>
      </c>
      <c r="N16" s="25">
        <v>15</v>
      </c>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v>2</v>
      </c>
      <c r="CI16" s="25">
        <v>6</v>
      </c>
      <c r="CJ16" s="25">
        <v>7</v>
      </c>
      <c r="CK16" s="25"/>
      <c r="CL16" s="25"/>
      <c r="CM16" s="25"/>
      <c r="CN16" s="25"/>
      <c r="CO16" s="25"/>
      <c r="CP16" s="25"/>
      <c r="CQ16" s="25"/>
      <c r="CR16" s="25"/>
      <c r="CS16" s="25"/>
      <c r="CT16" s="25"/>
      <c r="CU16" s="25"/>
      <c r="CV16" s="25"/>
      <c r="CW16" s="25"/>
      <c r="CX16" s="25"/>
      <c r="CY16" s="25"/>
      <c r="CZ16" s="25"/>
      <c r="DA16" s="25"/>
      <c r="DB16" s="25"/>
      <c r="DC16" s="25"/>
      <c r="DD16" s="25"/>
      <c r="DE16" s="25">
        <f t="shared" si="4"/>
        <v>15</v>
      </c>
      <c r="DF16" s="26">
        <v>0</v>
      </c>
      <c r="DG16" s="26"/>
      <c r="DH16" s="26">
        <v>60</v>
      </c>
      <c r="DI16" s="26">
        <v>120</v>
      </c>
      <c r="DJ16" s="26">
        <v>8000</v>
      </c>
      <c r="DK16" s="26">
        <v>5200</v>
      </c>
      <c r="DL16" s="26">
        <v>1000</v>
      </c>
      <c r="DM16" s="26">
        <v>3400</v>
      </c>
      <c r="DN16" s="26">
        <v>800</v>
      </c>
      <c r="DO16" s="26">
        <v>120</v>
      </c>
      <c r="DP16" s="26"/>
      <c r="DQ16" s="28">
        <f t="shared" si="5"/>
        <v>18700</v>
      </c>
      <c r="DR16" s="26">
        <f t="shared" si="6"/>
        <v>1246.6666666666667</v>
      </c>
      <c r="DS16" s="47">
        <f t="shared" si="3"/>
        <v>22.733333333333334</v>
      </c>
      <c r="DT16" s="53"/>
      <c r="DU16" s="54"/>
    </row>
    <row r="17" spans="2:125" x14ac:dyDescent="0.25">
      <c r="B17" s="35" t="s">
        <v>113</v>
      </c>
      <c r="C17" s="3" t="s">
        <v>119</v>
      </c>
      <c r="D17" s="3" t="s">
        <v>152</v>
      </c>
      <c r="E17" s="3" t="s">
        <v>12</v>
      </c>
      <c r="F17" s="3"/>
      <c r="G17" s="6">
        <v>3482</v>
      </c>
      <c r="H17" s="6">
        <v>740</v>
      </c>
      <c r="I17" s="3">
        <v>15</v>
      </c>
      <c r="J17" s="5">
        <f t="shared" si="7"/>
        <v>15</v>
      </c>
      <c r="K17" s="3"/>
      <c r="L17" s="3">
        <v>0</v>
      </c>
      <c r="M17" s="58">
        <f t="shared" si="2"/>
        <v>740</v>
      </c>
      <c r="N17" s="5">
        <v>28</v>
      </c>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v>1</v>
      </c>
      <c r="CD17" s="5">
        <v>4</v>
      </c>
      <c r="CE17" s="5">
        <v>12</v>
      </c>
      <c r="CF17" s="5">
        <v>10</v>
      </c>
      <c r="CG17" s="5">
        <v>2</v>
      </c>
      <c r="CH17" s="5"/>
      <c r="CI17" s="5"/>
      <c r="CJ17" s="5"/>
      <c r="CK17" s="5"/>
      <c r="CL17" s="5"/>
      <c r="CM17" s="5"/>
      <c r="CN17" s="5"/>
      <c r="CO17" s="5"/>
      <c r="CP17" s="5"/>
      <c r="CQ17" s="5"/>
      <c r="CR17" s="5"/>
      <c r="CS17" s="5"/>
      <c r="CT17" s="5"/>
      <c r="CU17" s="5"/>
      <c r="CV17" s="5"/>
      <c r="CW17" s="5"/>
      <c r="CX17" s="5"/>
      <c r="CY17" s="5"/>
      <c r="CZ17" s="5"/>
      <c r="DA17" s="5"/>
      <c r="DB17" s="5"/>
      <c r="DC17" s="5"/>
      <c r="DD17" s="5"/>
      <c r="DE17" s="5">
        <f t="shared" si="4"/>
        <v>28</v>
      </c>
      <c r="DF17" s="18">
        <v>44400</v>
      </c>
      <c r="DG17" s="18"/>
      <c r="DH17" s="18">
        <v>0</v>
      </c>
      <c r="DI17" s="18">
        <v>0</v>
      </c>
      <c r="DJ17" s="18">
        <v>1500</v>
      </c>
      <c r="DK17" s="18">
        <f>17000+4000</f>
        <v>21000</v>
      </c>
      <c r="DL17" s="18">
        <v>35000</v>
      </c>
      <c r="DM17" s="18">
        <v>2700</v>
      </c>
      <c r="DN17" s="18">
        <v>1200</v>
      </c>
      <c r="DO17" s="18">
        <v>100</v>
      </c>
      <c r="DP17" s="18">
        <v>8000</v>
      </c>
      <c r="DQ17" s="19">
        <f t="shared" si="5"/>
        <v>113900</v>
      </c>
      <c r="DR17" s="18">
        <f t="shared" si="6"/>
        <v>4067.8571428571427</v>
      </c>
      <c r="DS17" s="46">
        <f t="shared" si="3"/>
        <v>26.428571428571427</v>
      </c>
      <c r="DT17" s="49"/>
      <c r="DU17" s="50"/>
    </row>
    <row r="18" spans="2:125" ht="15.75" customHeight="1" x14ac:dyDescent="0.25">
      <c r="B18" s="36" t="s">
        <v>113</v>
      </c>
      <c r="C18" s="23" t="s">
        <v>120</v>
      </c>
      <c r="D18" s="23" t="s">
        <v>143</v>
      </c>
      <c r="E18" s="23" t="s">
        <v>12</v>
      </c>
      <c r="F18" s="23"/>
      <c r="G18" s="24">
        <v>5212</v>
      </c>
      <c r="H18" s="25">
        <v>1407</v>
      </c>
      <c r="I18" s="23">
        <v>39</v>
      </c>
      <c r="J18" s="25">
        <f t="shared" si="7"/>
        <v>37</v>
      </c>
      <c r="K18" s="23"/>
      <c r="L18" s="23">
        <v>2</v>
      </c>
      <c r="M18" s="59">
        <f t="shared" si="2"/>
        <v>1407</v>
      </c>
      <c r="N18" s="25">
        <v>52</v>
      </c>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v>1</v>
      </c>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v>1</v>
      </c>
      <c r="CC18" s="25"/>
      <c r="CD18" s="25"/>
      <c r="CE18" s="25"/>
      <c r="CF18" s="25"/>
      <c r="CG18" s="25"/>
      <c r="CH18" s="25"/>
      <c r="CI18" s="25"/>
      <c r="CJ18" s="25"/>
      <c r="CK18" s="25"/>
      <c r="CL18" s="25"/>
      <c r="CM18" s="25"/>
      <c r="CN18" s="25"/>
      <c r="CO18" s="25"/>
      <c r="CP18" s="25">
        <v>2</v>
      </c>
      <c r="CQ18" s="25">
        <v>14</v>
      </c>
      <c r="CR18" s="25"/>
      <c r="CS18" s="25">
        <v>3</v>
      </c>
      <c r="CT18" s="25">
        <v>8</v>
      </c>
      <c r="CU18" s="25">
        <v>13</v>
      </c>
      <c r="CV18" s="25">
        <v>6</v>
      </c>
      <c r="CW18" s="25">
        <v>5</v>
      </c>
      <c r="CX18" s="25"/>
      <c r="CY18" s="25"/>
      <c r="CZ18" s="25"/>
      <c r="DA18" s="25"/>
      <c r="DB18" s="25"/>
      <c r="DC18" s="25"/>
      <c r="DD18" s="25"/>
      <c r="DE18" s="25">
        <f t="shared" si="4"/>
        <v>52</v>
      </c>
      <c r="DF18" s="26">
        <v>92000</v>
      </c>
      <c r="DG18" s="26">
        <v>-810</v>
      </c>
      <c r="DH18" s="27">
        <v>2000</v>
      </c>
      <c r="DI18" s="27">
        <v>7650</v>
      </c>
      <c r="DJ18" s="26">
        <v>8000</v>
      </c>
      <c r="DK18" s="27">
        <v>35000</v>
      </c>
      <c r="DL18" s="26">
        <v>2600</v>
      </c>
      <c r="DM18" s="26">
        <v>23230</v>
      </c>
      <c r="DN18" s="26">
        <v>5400</v>
      </c>
      <c r="DO18" s="26">
        <v>750</v>
      </c>
      <c r="DP18" s="26"/>
      <c r="DQ18" s="28">
        <f t="shared" si="5"/>
        <v>175820</v>
      </c>
      <c r="DR18" s="26">
        <f t="shared" si="6"/>
        <v>3381.1538461538462</v>
      </c>
      <c r="DS18" s="47">
        <f t="shared" si="3"/>
        <v>27.057692307692307</v>
      </c>
      <c r="DT18" s="53" t="s">
        <v>187</v>
      </c>
      <c r="DU18" s="54" t="s">
        <v>180</v>
      </c>
    </row>
    <row r="19" spans="2:125" x14ac:dyDescent="0.25">
      <c r="B19" s="35" t="s">
        <v>121</v>
      </c>
      <c r="C19" s="3" t="s">
        <v>129</v>
      </c>
      <c r="D19" s="3" t="s">
        <v>133</v>
      </c>
      <c r="E19" s="3" t="s">
        <v>12</v>
      </c>
      <c r="F19" s="3"/>
      <c r="G19" s="6">
        <v>6813</v>
      </c>
      <c r="H19" s="5">
        <v>502</v>
      </c>
      <c r="I19" s="3">
        <v>18</v>
      </c>
      <c r="J19" s="5">
        <f t="shared" si="7"/>
        <v>18</v>
      </c>
      <c r="K19" s="3"/>
      <c r="L19" s="3"/>
      <c r="M19" s="58">
        <f t="shared" si="2"/>
        <v>502</v>
      </c>
      <c r="N19" s="5">
        <v>12</v>
      </c>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v>4</v>
      </c>
      <c r="BK19" s="5"/>
      <c r="BL19" s="5">
        <v>8</v>
      </c>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f t="shared" si="4"/>
        <v>12</v>
      </c>
      <c r="DF19" s="18">
        <v>44100</v>
      </c>
      <c r="DG19" s="18"/>
      <c r="DH19" s="20">
        <v>500</v>
      </c>
      <c r="DI19" s="20">
        <v>600</v>
      </c>
      <c r="DJ19" s="18">
        <v>0</v>
      </c>
      <c r="DK19" s="20">
        <v>7300</v>
      </c>
      <c r="DL19" s="18">
        <v>500</v>
      </c>
      <c r="DM19" s="18">
        <v>3300</v>
      </c>
      <c r="DN19" s="18">
        <v>5000</v>
      </c>
      <c r="DO19" s="18">
        <v>320</v>
      </c>
      <c r="DP19" s="18">
        <v>2400</v>
      </c>
      <c r="DQ19" s="19">
        <f t="shared" si="5"/>
        <v>64020</v>
      </c>
      <c r="DR19" s="18">
        <f t="shared" si="6"/>
        <v>5335</v>
      </c>
      <c r="DS19" s="46">
        <f t="shared" si="3"/>
        <v>41.833333333333336</v>
      </c>
      <c r="DT19" s="49"/>
      <c r="DU19" s="50"/>
    </row>
    <row r="20" spans="2:125" x14ac:dyDescent="0.25">
      <c r="B20" s="36" t="s">
        <v>122</v>
      </c>
      <c r="C20" s="23" t="s">
        <v>131</v>
      </c>
      <c r="D20" s="23" t="s">
        <v>130</v>
      </c>
      <c r="E20" s="23" t="s">
        <v>12</v>
      </c>
      <c r="F20" s="23"/>
      <c r="G20" s="24">
        <v>2099</v>
      </c>
      <c r="H20" s="23">
        <v>345</v>
      </c>
      <c r="I20" s="23">
        <v>6</v>
      </c>
      <c r="J20" s="25">
        <f t="shared" si="7"/>
        <v>6</v>
      </c>
      <c r="K20" s="23"/>
      <c r="L20" s="23">
        <v>0</v>
      </c>
      <c r="M20" s="59">
        <f t="shared" si="2"/>
        <v>345</v>
      </c>
      <c r="N20" s="25">
        <v>4</v>
      </c>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f t="shared" si="4"/>
        <v>4</v>
      </c>
      <c r="DF20" s="26">
        <v>0</v>
      </c>
      <c r="DG20" s="26"/>
      <c r="DH20" s="27">
        <v>0</v>
      </c>
      <c r="DI20" s="27">
        <v>30</v>
      </c>
      <c r="DJ20" s="26">
        <v>6000</v>
      </c>
      <c r="DK20" s="27">
        <v>3450</v>
      </c>
      <c r="DL20" s="26">
        <v>150</v>
      </c>
      <c r="DM20" s="26">
        <v>2419.61</v>
      </c>
      <c r="DN20" s="26">
        <v>50</v>
      </c>
      <c r="DO20" s="26">
        <v>260</v>
      </c>
      <c r="DP20" s="26"/>
      <c r="DQ20" s="28">
        <f t="shared" si="5"/>
        <v>12359.61</v>
      </c>
      <c r="DR20" s="26">
        <f t="shared" si="6"/>
        <v>3089.9025000000001</v>
      </c>
      <c r="DS20" s="47">
        <f t="shared" si="3"/>
        <v>86.25</v>
      </c>
      <c r="DT20" s="53"/>
      <c r="DU20" s="54"/>
    </row>
    <row r="21" spans="2:125" ht="14.25" x14ac:dyDescent="0.2">
      <c r="B21" s="35" t="s">
        <v>122</v>
      </c>
      <c r="C21" s="3" t="s">
        <v>123</v>
      </c>
      <c r="D21" s="3" t="s">
        <v>141</v>
      </c>
      <c r="E21" s="3" t="s">
        <v>12</v>
      </c>
      <c r="F21" s="3"/>
      <c r="G21" s="6">
        <v>10450</v>
      </c>
      <c r="H21" s="5">
        <v>575.03</v>
      </c>
      <c r="I21" s="3">
        <v>12</v>
      </c>
      <c r="J21" s="5">
        <f t="shared" ref="J21:J26" si="8">I21-K21-L21</f>
        <v>12</v>
      </c>
      <c r="K21" s="3"/>
      <c r="L21" s="3">
        <v>0</v>
      </c>
      <c r="M21" s="58">
        <f t="shared" si="2"/>
        <v>575.03</v>
      </c>
      <c r="N21" s="5">
        <v>12</v>
      </c>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v>6</v>
      </c>
      <c r="BA21" s="5"/>
      <c r="BB21" s="5"/>
      <c r="BC21" s="5"/>
      <c r="BD21" s="5"/>
      <c r="BE21" s="5"/>
      <c r="BF21" s="5">
        <v>9</v>
      </c>
      <c r="BG21" s="5"/>
      <c r="BH21" s="5"/>
      <c r="BI21" s="5"/>
      <c r="BJ21" s="5"/>
      <c r="BK21" s="5"/>
      <c r="BL21" s="5"/>
      <c r="BM21" s="5"/>
      <c r="BN21" s="5"/>
      <c r="BO21" s="5"/>
      <c r="BP21" s="5"/>
      <c r="BQ21" s="5"/>
      <c r="BR21" s="5"/>
      <c r="BS21" s="5"/>
      <c r="BT21" s="5"/>
      <c r="BU21" s="5"/>
      <c r="BV21" s="5">
        <v>2</v>
      </c>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f t="shared" si="4"/>
        <v>12</v>
      </c>
      <c r="DF21" s="18">
        <v>42000</v>
      </c>
      <c r="DG21" s="18"/>
      <c r="DH21" s="20">
        <v>0</v>
      </c>
      <c r="DI21" s="20">
        <v>0</v>
      </c>
      <c r="DJ21" s="18">
        <v>15000</v>
      </c>
      <c r="DK21" s="20">
        <v>13500</v>
      </c>
      <c r="DL21" s="18">
        <v>7000</v>
      </c>
      <c r="DM21" s="18">
        <v>650</v>
      </c>
      <c r="DN21" s="18"/>
      <c r="DO21" s="18">
        <v>45</v>
      </c>
      <c r="DP21" s="18">
        <v>3000</v>
      </c>
      <c r="DQ21" s="19">
        <f t="shared" si="5"/>
        <v>81195</v>
      </c>
      <c r="DR21" s="18">
        <f t="shared" si="6"/>
        <v>6766.25</v>
      </c>
      <c r="DS21" s="46">
        <f t="shared" si="3"/>
        <v>47.919166666666662</v>
      </c>
      <c r="DT21" s="49"/>
      <c r="DU21" s="50"/>
    </row>
    <row r="22" spans="2:125" ht="21" customHeight="1" x14ac:dyDescent="0.25">
      <c r="B22" s="36" t="s">
        <v>122</v>
      </c>
      <c r="C22" s="23" t="s">
        <v>124</v>
      </c>
      <c r="D22" s="23" t="s">
        <v>143</v>
      </c>
      <c r="E22" s="30" t="s">
        <v>170</v>
      </c>
      <c r="F22" s="23"/>
      <c r="G22" s="24">
        <v>539</v>
      </c>
      <c r="H22" s="25">
        <v>1293.2</v>
      </c>
      <c r="I22" s="23">
        <v>39</v>
      </c>
      <c r="J22" s="25">
        <f t="shared" si="8"/>
        <v>39</v>
      </c>
      <c r="K22" s="23"/>
      <c r="L22" s="23">
        <v>0</v>
      </c>
      <c r="M22" s="59">
        <f t="shared" si="2"/>
        <v>1293.2</v>
      </c>
      <c r="N22" s="25">
        <v>48</v>
      </c>
      <c r="O22" s="25"/>
      <c r="P22" s="25"/>
      <c r="Q22" s="25"/>
      <c r="R22" s="25"/>
      <c r="S22" s="25"/>
      <c r="T22" s="25"/>
      <c r="U22" s="25"/>
      <c r="V22" s="25"/>
      <c r="W22" s="25"/>
      <c r="X22" s="25"/>
      <c r="Y22" s="25"/>
      <c r="Z22" s="25"/>
      <c r="AA22" s="25"/>
      <c r="AB22" s="25">
        <v>1</v>
      </c>
      <c r="AC22" s="25">
        <v>1</v>
      </c>
      <c r="AD22" s="25"/>
      <c r="AE22" s="25"/>
      <c r="AF22" s="25"/>
      <c r="AG22" s="25"/>
      <c r="AH22" s="25"/>
      <c r="AI22" s="25"/>
      <c r="AJ22" s="25"/>
      <c r="AK22" s="25"/>
      <c r="AL22" s="25"/>
      <c r="AM22" s="25"/>
      <c r="AN22" s="25">
        <v>1</v>
      </c>
      <c r="AO22" s="25"/>
      <c r="AP22" s="25"/>
      <c r="AQ22" s="25"/>
      <c r="AR22" s="25"/>
      <c r="AS22" s="25"/>
      <c r="AT22" s="25"/>
      <c r="AU22" s="25">
        <v>1</v>
      </c>
      <c r="AV22" s="25"/>
      <c r="AW22" s="25"/>
      <c r="AX22" s="25"/>
      <c r="AY22" s="25">
        <v>2</v>
      </c>
      <c r="AZ22" s="25"/>
      <c r="BA22" s="25"/>
      <c r="BB22" s="25"/>
      <c r="BC22" s="25">
        <v>1</v>
      </c>
      <c r="BD22" s="25">
        <v>4</v>
      </c>
      <c r="BE22" s="25">
        <v>8</v>
      </c>
      <c r="BF22" s="25"/>
      <c r="BG22" s="25">
        <v>4</v>
      </c>
      <c r="BH22" s="25">
        <v>3</v>
      </c>
      <c r="BI22" s="25">
        <v>6</v>
      </c>
      <c r="BJ22" s="25"/>
      <c r="BK22" s="25">
        <v>1</v>
      </c>
      <c r="BL22" s="25"/>
      <c r="BM22" s="25"/>
      <c r="BN22" s="25"/>
      <c r="BO22" s="25"/>
      <c r="BP22" s="25"/>
      <c r="BQ22" s="25"/>
      <c r="BR22" s="25"/>
      <c r="BS22" s="25"/>
      <c r="BT22" s="25"/>
      <c r="BU22" s="25">
        <v>1</v>
      </c>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v>8</v>
      </c>
      <c r="DA22" s="25"/>
      <c r="DB22" s="25"/>
      <c r="DC22" s="25">
        <v>4</v>
      </c>
      <c r="DD22" s="25">
        <v>4</v>
      </c>
      <c r="DE22" s="25">
        <f t="shared" si="4"/>
        <v>48</v>
      </c>
      <c r="DF22" s="26">
        <v>0</v>
      </c>
      <c r="DG22" s="26"/>
      <c r="DH22" s="27">
        <v>240</v>
      </c>
      <c r="DI22" s="27">
        <v>200</v>
      </c>
      <c r="DJ22" s="26">
        <v>15000</v>
      </c>
      <c r="DK22" s="27">
        <v>21000</v>
      </c>
      <c r="DL22" s="26">
        <v>2650</v>
      </c>
      <c r="DM22" s="26">
        <v>15100</v>
      </c>
      <c r="DN22" s="26">
        <v>2170</v>
      </c>
      <c r="DO22" s="26">
        <v>770</v>
      </c>
      <c r="DP22" s="26"/>
      <c r="DQ22" s="28">
        <f t="shared" si="5"/>
        <v>57130</v>
      </c>
      <c r="DR22" s="26">
        <f t="shared" si="6"/>
        <v>1190.2083333333333</v>
      </c>
      <c r="DS22" s="47">
        <f t="shared" si="3"/>
        <v>26.941666666666666</v>
      </c>
      <c r="DT22" s="53"/>
      <c r="DU22" s="54"/>
    </row>
    <row r="23" spans="2:125" ht="22.2" x14ac:dyDescent="0.25">
      <c r="B23" s="35" t="s">
        <v>122</v>
      </c>
      <c r="C23" s="3" t="s">
        <v>125</v>
      </c>
      <c r="D23" s="3" t="s">
        <v>143</v>
      </c>
      <c r="E23" s="4" t="s">
        <v>170</v>
      </c>
      <c r="F23" s="3"/>
      <c r="G23" s="6">
        <v>1437</v>
      </c>
      <c r="H23" s="5">
        <v>1467.36</v>
      </c>
      <c r="I23" s="3">
        <v>17</v>
      </c>
      <c r="J23" s="5">
        <f t="shared" si="8"/>
        <v>17</v>
      </c>
      <c r="K23" s="3"/>
      <c r="L23" s="3">
        <v>0</v>
      </c>
      <c r="M23" s="58">
        <f t="shared" si="2"/>
        <v>1467.36</v>
      </c>
      <c r="N23" s="5">
        <v>19</v>
      </c>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v>2</v>
      </c>
      <c r="BV23" s="5">
        <v>2</v>
      </c>
      <c r="BW23" s="5">
        <v>6</v>
      </c>
      <c r="BX23" s="5">
        <v>6</v>
      </c>
      <c r="BY23" s="5">
        <v>3</v>
      </c>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f t="shared" si="4"/>
        <v>19</v>
      </c>
      <c r="DF23" s="18">
        <v>0</v>
      </c>
      <c r="DG23" s="18"/>
      <c r="DH23" s="20">
        <v>145</v>
      </c>
      <c r="DI23" s="20">
        <v>260</v>
      </c>
      <c r="DJ23" s="18">
        <v>2000</v>
      </c>
      <c r="DK23" s="20">
        <v>17200</v>
      </c>
      <c r="DL23" s="18">
        <v>2100</v>
      </c>
      <c r="DM23" s="18">
        <v>11369.999999999998</v>
      </c>
      <c r="DN23" s="18">
        <v>2300</v>
      </c>
      <c r="DO23" s="18">
        <v>600</v>
      </c>
      <c r="DP23" s="18"/>
      <c r="DQ23" s="19">
        <f t="shared" si="5"/>
        <v>35975</v>
      </c>
      <c r="DR23" s="18">
        <f>DQ23/DE23</f>
        <v>1893.421052631579</v>
      </c>
      <c r="DS23" s="46">
        <f t="shared" si="3"/>
        <v>77.229473684210518</v>
      </c>
      <c r="DT23" s="49"/>
      <c r="DU23" s="50"/>
    </row>
    <row r="24" spans="2:125" ht="13.5" customHeight="1" x14ac:dyDescent="0.25">
      <c r="B24" s="36" t="s">
        <v>122</v>
      </c>
      <c r="C24" s="23" t="s">
        <v>126</v>
      </c>
      <c r="D24" s="29" t="s">
        <v>132</v>
      </c>
      <c r="E24" s="23" t="s">
        <v>12</v>
      </c>
      <c r="F24" s="23"/>
      <c r="G24" s="24">
        <v>3261</v>
      </c>
      <c r="H24" s="25">
        <v>160.81</v>
      </c>
      <c r="I24" s="23">
        <v>3</v>
      </c>
      <c r="J24" s="25">
        <f t="shared" si="8"/>
        <v>3</v>
      </c>
      <c r="K24" s="23"/>
      <c r="L24" s="23"/>
      <c r="M24" s="59">
        <f t="shared" si="2"/>
        <v>160.81</v>
      </c>
      <c r="N24" s="25">
        <v>1</v>
      </c>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v>1</v>
      </c>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f t="shared" si="4"/>
        <v>1</v>
      </c>
      <c r="DF24" s="26">
        <v>7800</v>
      </c>
      <c r="DG24" s="26"/>
      <c r="DH24" s="27">
        <v>0</v>
      </c>
      <c r="DI24" s="27">
        <v>35</v>
      </c>
      <c r="DJ24" s="26">
        <v>0</v>
      </c>
      <c r="DK24" s="27">
        <v>2310</v>
      </c>
      <c r="DL24" s="26">
        <v>140</v>
      </c>
      <c r="DM24" s="26">
        <v>3615</v>
      </c>
      <c r="DN24" s="26">
        <v>2200</v>
      </c>
      <c r="DO24" s="26">
        <v>150</v>
      </c>
      <c r="DP24" s="26"/>
      <c r="DQ24" s="28">
        <f t="shared" si="5"/>
        <v>16250</v>
      </c>
      <c r="DR24" s="26">
        <f t="shared" si="6"/>
        <v>16250</v>
      </c>
      <c r="DS24" s="47">
        <f t="shared" si="3"/>
        <v>160.81</v>
      </c>
      <c r="DT24" s="53"/>
      <c r="DU24" s="54"/>
    </row>
    <row r="25" spans="2:125" x14ac:dyDescent="0.25">
      <c r="B25" s="35" t="s">
        <v>122</v>
      </c>
      <c r="C25" s="3" t="s">
        <v>127</v>
      </c>
      <c r="D25" s="3" t="s">
        <v>142</v>
      </c>
      <c r="E25" s="3" t="s">
        <v>12</v>
      </c>
      <c r="F25" s="3"/>
      <c r="G25" s="6">
        <v>5446</v>
      </c>
      <c r="H25" s="5">
        <v>77.2</v>
      </c>
      <c r="I25" s="3">
        <v>4</v>
      </c>
      <c r="J25" s="5">
        <f t="shared" si="8"/>
        <v>4</v>
      </c>
      <c r="K25" s="3"/>
      <c r="L25" s="3"/>
      <c r="M25" s="58">
        <f t="shared" si="2"/>
        <v>77.2</v>
      </c>
      <c r="N25" s="5">
        <v>4</v>
      </c>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v>2</v>
      </c>
      <c r="CJ25" s="5">
        <v>2</v>
      </c>
      <c r="CK25" s="5"/>
      <c r="CL25" s="5"/>
      <c r="CM25" s="5"/>
      <c r="CN25" s="5"/>
      <c r="CO25" s="5"/>
      <c r="CP25" s="5"/>
      <c r="CQ25" s="5"/>
      <c r="CR25" s="5"/>
      <c r="CS25" s="5"/>
      <c r="CT25" s="5"/>
      <c r="CU25" s="5"/>
      <c r="CV25" s="5"/>
      <c r="CW25" s="5"/>
      <c r="CX25" s="5"/>
      <c r="CY25" s="5"/>
      <c r="CZ25" s="5"/>
      <c r="DA25" s="5"/>
      <c r="DB25" s="5"/>
      <c r="DC25" s="5"/>
      <c r="DD25" s="5"/>
      <c r="DE25" s="5">
        <f t="shared" si="4"/>
        <v>4</v>
      </c>
      <c r="DF25" s="18">
        <v>5280</v>
      </c>
      <c r="DG25" s="18"/>
      <c r="DH25" s="20">
        <v>230</v>
      </c>
      <c r="DI25" s="20">
        <v>100</v>
      </c>
      <c r="DJ25" s="18">
        <v>0</v>
      </c>
      <c r="DK25" s="20">
        <v>3065</v>
      </c>
      <c r="DL25" s="18">
        <v>0</v>
      </c>
      <c r="DM25" s="18">
        <v>1520</v>
      </c>
      <c r="DN25" s="18">
        <v>430</v>
      </c>
      <c r="DO25" s="18">
        <v>125</v>
      </c>
      <c r="DP25" s="18"/>
      <c r="DQ25" s="19">
        <f t="shared" si="5"/>
        <v>10750</v>
      </c>
      <c r="DR25" s="18">
        <f t="shared" si="6"/>
        <v>2687.5</v>
      </c>
      <c r="DS25" s="46">
        <f t="shared" si="3"/>
        <v>19.3</v>
      </c>
      <c r="DT25" s="49"/>
      <c r="DU25" s="50"/>
    </row>
    <row r="26" spans="2:125" ht="16.5" customHeight="1" thickBot="1" x14ac:dyDescent="0.3">
      <c r="B26" s="37" t="s">
        <v>122</v>
      </c>
      <c r="C26" s="38" t="s">
        <v>172</v>
      </c>
      <c r="D26" s="38" t="s">
        <v>143</v>
      </c>
      <c r="E26" s="38" t="s">
        <v>110</v>
      </c>
      <c r="F26" s="38">
        <v>1977</v>
      </c>
      <c r="G26" s="39">
        <v>12035</v>
      </c>
      <c r="H26" s="40">
        <v>2441</v>
      </c>
      <c r="I26" s="38">
        <v>77</v>
      </c>
      <c r="J26" s="40">
        <f t="shared" si="8"/>
        <v>77</v>
      </c>
      <c r="K26" s="38"/>
      <c r="L26" s="38">
        <v>0</v>
      </c>
      <c r="M26" s="60">
        <f t="shared" si="2"/>
        <v>2441</v>
      </c>
      <c r="N26" s="40">
        <v>89</v>
      </c>
      <c r="O26" s="40"/>
      <c r="P26" s="40">
        <v>12</v>
      </c>
      <c r="Q26" s="40"/>
      <c r="R26" s="40"/>
      <c r="S26" s="40">
        <v>2</v>
      </c>
      <c r="T26" s="40">
        <v>4</v>
      </c>
      <c r="U26" s="40">
        <v>4</v>
      </c>
      <c r="V26" s="40"/>
      <c r="W26" s="40">
        <v>2</v>
      </c>
      <c r="X26" s="40"/>
      <c r="Y26" s="40">
        <v>2</v>
      </c>
      <c r="Z26" s="40">
        <v>6</v>
      </c>
      <c r="AA26" s="40">
        <v>4</v>
      </c>
      <c r="AB26" s="40"/>
      <c r="AC26" s="40"/>
      <c r="AD26" s="40">
        <v>2</v>
      </c>
      <c r="AE26" s="40"/>
      <c r="AF26" s="40"/>
      <c r="AG26" s="40"/>
      <c r="AH26" s="40"/>
      <c r="AI26" s="40"/>
      <c r="AJ26" s="40"/>
      <c r="AK26" s="40"/>
      <c r="AL26" s="40"/>
      <c r="AM26" s="40"/>
      <c r="AN26" s="40"/>
      <c r="AO26" s="40"/>
      <c r="AP26" s="40"/>
      <c r="AQ26" s="40"/>
      <c r="AR26" s="40"/>
      <c r="AS26" s="40"/>
      <c r="AT26" s="40"/>
      <c r="AU26" s="40">
        <v>2</v>
      </c>
      <c r="AV26" s="40">
        <v>1</v>
      </c>
      <c r="AW26" s="40">
        <v>2</v>
      </c>
      <c r="AX26" s="40"/>
      <c r="AY26" s="40"/>
      <c r="AZ26" s="40"/>
      <c r="BA26" s="40"/>
      <c r="BB26" s="40"/>
      <c r="BC26" s="40"/>
      <c r="BD26" s="40"/>
      <c r="BE26" s="40"/>
      <c r="BF26" s="40"/>
      <c r="BG26" s="40"/>
      <c r="BH26" s="40">
        <v>4</v>
      </c>
      <c r="BI26" s="40"/>
      <c r="BJ26" s="40">
        <v>6</v>
      </c>
      <c r="BK26" s="40">
        <v>1</v>
      </c>
      <c r="BL26" s="40">
        <v>4</v>
      </c>
      <c r="BM26" s="40">
        <v>7</v>
      </c>
      <c r="BN26" s="40">
        <v>11</v>
      </c>
      <c r="BO26" s="40">
        <v>4</v>
      </c>
      <c r="BP26" s="40">
        <v>2</v>
      </c>
      <c r="BQ26" s="40">
        <v>2</v>
      </c>
      <c r="BR26" s="40">
        <v>5</v>
      </c>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f t="shared" si="4"/>
        <v>89</v>
      </c>
      <c r="DF26" s="41">
        <v>0</v>
      </c>
      <c r="DG26" s="41"/>
      <c r="DH26" s="42">
        <v>1730</v>
      </c>
      <c r="DI26" s="42">
        <v>2460</v>
      </c>
      <c r="DJ26" s="41">
        <v>232500</v>
      </c>
      <c r="DK26" s="42">
        <v>28235</v>
      </c>
      <c r="DL26" s="41">
        <v>7035</v>
      </c>
      <c r="DM26" s="41">
        <v>27750</v>
      </c>
      <c r="DN26" s="41">
        <v>15630</v>
      </c>
      <c r="DO26" s="41">
        <v>1150</v>
      </c>
      <c r="DP26" s="41"/>
      <c r="DQ26" s="43">
        <f t="shared" si="5"/>
        <v>316490</v>
      </c>
      <c r="DR26" s="41">
        <f t="shared" si="6"/>
        <v>3556.067415730337</v>
      </c>
      <c r="DS26" s="48">
        <f t="shared" si="3"/>
        <v>27.426966292134832</v>
      </c>
      <c r="DT26" s="55" t="s">
        <v>188</v>
      </c>
      <c r="DU26" s="56" t="s">
        <v>181</v>
      </c>
    </row>
  </sheetData>
  <autoFilter ref="B5:DT26"/>
  <mergeCells count="88">
    <mergeCell ref="DP9:DP11"/>
    <mergeCell ref="DT3:DT5"/>
    <mergeCell ref="DH6:DH8"/>
    <mergeCell ref="DF7:DF8"/>
    <mergeCell ref="DH9:DH11"/>
    <mergeCell ref="DF9:DF11"/>
    <mergeCell ref="DQ3:DQ5"/>
    <mergeCell ref="DI3:DI5"/>
    <mergeCell ref="DO3:DO5"/>
    <mergeCell ref="DM3:DM5"/>
    <mergeCell ref="DL3:DL5"/>
    <mergeCell ref="DN3:DN5"/>
    <mergeCell ref="DK3:DK5"/>
    <mergeCell ref="DQ6:DQ8"/>
    <mergeCell ref="DO6:DO8"/>
    <mergeCell ref="DQ9:DQ11"/>
    <mergeCell ref="B2:E2"/>
    <mergeCell ref="F2:L2"/>
    <mergeCell ref="H3:H5"/>
    <mergeCell ref="P3:U3"/>
    <mergeCell ref="V3:AT3"/>
    <mergeCell ref="N2:DD2"/>
    <mergeCell ref="B3:B5"/>
    <mergeCell ref="C3:C5"/>
    <mergeCell ref="E3:E5"/>
    <mergeCell ref="F3:F5"/>
    <mergeCell ref="G3:G5"/>
    <mergeCell ref="I3:I5"/>
    <mergeCell ref="L3:L5"/>
    <mergeCell ref="N3:N5"/>
    <mergeCell ref="M3:M5"/>
    <mergeCell ref="D3:D5"/>
    <mergeCell ref="AU3:BY3"/>
    <mergeCell ref="BZ3:DD3"/>
    <mergeCell ref="Q4:R4"/>
    <mergeCell ref="S4:U4"/>
    <mergeCell ref="V4:X4"/>
    <mergeCell ref="Y4:AA4"/>
    <mergeCell ref="AB4:AD4"/>
    <mergeCell ref="AE4:AJ4"/>
    <mergeCell ref="AK4:AT4"/>
    <mergeCell ref="AU4:AW4"/>
    <mergeCell ref="AX4:BB4"/>
    <mergeCell ref="BC4:BJ4"/>
    <mergeCell ref="BK4:BT4"/>
    <mergeCell ref="BU4:BY4"/>
    <mergeCell ref="BZ4:CB4"/>
    <mergeCell ref="CC4:CG4"/>
    <mergeCell ref="CH4:CJ4"/>
    <mergeCell ref="CK4:CO4"/>
    <mergeCell ref="CP4:CR4"/>
    <mergeCell ref="CS4:CZ4"/>
    <mergeCell ref="DA4:DD4"/>
    <mergeCell ref="DF2:DJ2"/>
    <mergeCell ref="DR2:DS2"/>
    <mergeCell ref="DJ3:DJ5"/>
    <mergeCell ref="DP3:DP5"/>
    <mergeCell ref="DF3:DF5"/>
    <mergeCell ref="DS3:DS5"/>
    <mergeCell ref="DR3:DR5"/>
    <mergeCell ref="DG3:DG5"/>
    <mergeCell ref="DK9:DK11"/>
    <mergeCell ref="DK6:DK8"/>
    <mergeCell ref="DI6:DI8"/>
    <mergeCell ref="DM6:DM8"/>
    <mergeCell ref="DI9:DI11"/>
    <mergeCell ref="DN9:DN11"/>
    <mergeCell ref="DL6:DL8"/>
    <mergeCell ref="DN6:DN8"/>
    <mergeCell ref="DG6:DG8"/>
    <mergeCell ref="DG9:DG11"/>
    <mergeCell ref="DL9:DL11"/>
    <mergeCell ref="DU3:DU5"/>
    <mergeCell ref="DT2:DU2"/>
    <mergeCell ref="G9:G11"/>
    <mergeCell ref="DO2:DP2"/>
    <mergeCell ref="DM2:DN2"/>
    <mergeCell ref="DO9:DO11"/>
    <mergeCell ref="DJ9:DJ11"/>
    <mergeCell ref="DJ6:DJ8"/>
    <mergeCell ref="DR9:DR11"/>
    <mergeCell ref="DM9:DM11"/>
    <mergeCell ref="DR6:DR8"/>
    <mergeCell ref="DP6:DP8"/>
    <mergeCell ref="J3:J5"/>
    <mergeCell ref="DH3:DH5"/>
    <mergeCell ref="K3:K5"/>
    <mergeCell ref="DE3:DE5"/>
  </mergeCells>
  <pageMargins left="0.7" right="0.7" top="0.78740157499999996" bottom="0.78740157499999996" header="0.3" footer="0.3"/>
  <pageSetup paperSize="8" scale="53" orientation="landscape" verticalDpi="0" r:id="rId1"/>
  <colBreaks count="5" manualBreakCount="5">
    <brk id="6" max="1048575" man="1"/>
    <brk id="15" max="1048575" man="1"/>
    <brk id="46" max="1048575" man="1"/>
    <brk id="77" max="1048575" man="1"/>
    <brk id="109" max="32" man="1"/>
  </col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Verwaltungsstandorte</vt:lpstr>
    </vt:vector>
  </TitlesOfParts>
  <Manager>Scheinert</Manager>
  <Company>LK VG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Raum-, Belegungs- und Kostendaten der Verwaltungsgebäude LK VG</dc:subject>
  <dc:creator>Scheinert, Jan</dc:creator>
  <cp:lastModifiedBy>Wille, Dietger</cp:lastModifiedBy>
  <cp:lastPrinted>2016-06-24T09:51:10Z</cp:lastPrinted>
  <dcterms:created xsi:type="dcterms:W3CDTF">2016-06-22T11:34:23Z</dcterms:created>
  <dcterms:modified xsi:type="dcterms:W3CDTF">2016-08-22T09:39:04Z</dcterms:modified>
  <dc:language>deutsch</dc:language>
  <cp:version>1.1</cp:version>
</cp:coreProperties>
</file>